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drawings/drawing4.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xWindow="0" yWindow="255" windowWidth="19245" windowHeight="13755" tabRatio="656"/>
  </bookViews>
  <sheets>
    <sheet name="Copyright 2010" sheetId="26" r:id="rId1"/>
    <sheet name="Instructions" sheetId="2" r:id="rId2"/>
    <sheet name="General Compliance" sheetId="6" r:id="rId3"/>
    <sheet name="Chapter 9 " sheetId="25" r:id="rId4"/>
    <sheet name="Glazing Schedule" sheetId="8" r:id="rId5"/>
    <sheet name="Heating Size" sheetId="9" r:id="rId6"/>
    <sheet name="Outdoor Design Temperature" sheetId="4" r:id="rId7"/>
  </sheets>
  <definedNames>
    <definedName name="Check1" localSheetId="2">'General Compliance'!$B$21</definedName>
    <definedName name="Check2" localSheetId="2">'General Compliance'!$B$22</definedName>
    <definedName name="Check24" localSheetId="2">'General Compliance'!#REF!</definedName>
    <definedName name="Check25" localSheetId="2">'General Compliance'!#REF!</definedName>
    <definedName name="_xlnm.Print_Area" localSheetId="2">'General Compliance'!$A$1:$M$55</definedName>
    <definedName name="_xlnm.Print_Area" localSheetId="4">'Glazing Schedule'!$A$1:$M$74</definedName>
  </definedNames>
  <calcPr calcId="125725"/>
</workbook>
</file>

<file path=xl/calcChain.xml><?xml version="1.0" encoding="utf-8"?>
<calcChain xmlns="http://schemas.openxmlformats.org/spreadsheetml/2006/main">
  <c r="G28" i="9"/>
  <c r="G29"/>
  <c r="L49" i="8"/>
  <c r="G43" i="9"/>
  <c r="G36"/>
  <c r="G37"/>
  <c r="G38"/>
  <c r="G35"/>
  <c r="E3" i="8"/>
  <c r="A3"/>
  <c r="M69"/>
  <c r="M70"/>
  <c r="L68"/>
  <c r="M68" s="1"/>
  <c r="L69"/>
  <c r="L70"/>
  <c r="L15" l="1"/>
  <c r="L16"/>
  <c r="M16" s="1"/>
  <c r="L17"/>
  <c r="M17" s="1"/>
  <c r="L18"/>
  <c r="M15" l="1"/>
  <c r="M18"/>
  <c r="K18"/>
  <c r="L27"/>
  <c r="L28"/>
  <c r="G42" i="9" l="1"/>
  <c r="G41"/>
  <c r="G4"/>
  <c r="A3"/>
  <c r="A4"/>
  <c r="A5"/>
  <c r="G3"/>
  <c r="G5"/>
  <c r="E12"/>
  <c r="E4" i="8"/>
  <c r="E5"/>
  <c r="G47" i="9"/>
  <c r="G46"/>
  <c r="G45"/>
  <c r="G40"/>
  <c r="G33"/>
  <c r="G32"/>
  <c r="G30"/>
  <c r="G27"/>
  <c r="G25"/>
  <c r="G24"/>
  <c r="G21"/>
  <c r="G20"/>
  <c r="G19"/>
  <c r="E11"/>
  <c r="G54" s="1"/>
  <c r="L67" i="8"/>
  <c r="M60"/>
  <c r="L60"/>
  <c r="L59"/>
  <c r="M59" s="1"/>
  <c r="M58"/>
  <c r="L58"/>
  <c r="L57"/>
  <c r="M57" s="1"/>
  <c r="M56"/>
  <c r="L56"/>
  <c r="L55"/>
  <c r="M55" s="1"/>
  <c r="L54"/>
  <c r="M54" s="1"/>
  <c r="M47"/>
  <c r="L47"/>
  <c r="M46"/>
  <c r="L46"/>
  <c r="M45"/>
  <c r="L45"/>
  <c r="M44"/>
  <c r="L44"/>
  <c r="M43"/>
  <c r="L43"/>
  <c r="M42"/>
  <c r="L42"/>
  <c r="M41"/>
  <c r="L41"/>
  <c r="M40"/>
  <c r="L40"/>
  <c r="M39"/>
  <c r="L39"/>
  <c r="M38"/>
  <c r="L38"/>
  <c r="M37"/>
  <c r="L37"/>
  <c r="M36"/>
  <c r="L36"/>
  <c r="M35"/>
  <c r="L35"/>
  <c r="M34"/>
  <c r="L34"/>
  <c r="M33"/>
  <c r="L33"/>
  <c r="M32"/>
  <c r="L32"/>
  <c r="M31"/>
  <c r="L31"/>
  <c r="M30"/>
  <c r="L30"/>
  <c r="M29"/>
  <c r="L29"/>
  <c r="M28"/>
  <c r="M27"/>
  <c r="L72" l="1"/>
  <c r="L73" s="1"/>
  <c r="M67"/>
  <c r="M62"/>
  <c r="L62"/>
  <c r="M49"/>
  <c r="M74" l="1"/>
  <c r="M63"/>
  <c r="K17"/>
  <c r="K16"/>
  <c r="K15"/>
  <c r="L14"/>
  <c r="L22" s="1"/>
  <c r="M9"/>
  <c r="A5"/>
  <c r="A4"/>
  <c r="L54" i="6"/>
  <c r="L53"/>
  <c r="L52"/>
  <c r="L51"/>
  <c r="L50"/>
  <c r="L49"/>
  <c r="L48"/>
  <c r="L47"/>
  <c r="L46"/>
  <c r="L45"/>
  <c r="L44"/>
  <c r="L43"/>
  <c r="L42"/>
  <c r="L41"/>
  <c r="M14" i="8" l="1"/>
  <c r="M22" s="1"/>
  <c r="K14"/>
  <c r="L20"/>
  <c r="L55" i="6"/>
  <c r="K20" i="8" l="1"/>
  <c r="C8" s="1"/>
  <c r="C9" s="1"/>
  <c r="K22"/>
  <c r="M50"/>
  <c r="M20" l="1"/>
  <c r="M7" l="1"/>
  <c r="E16" i="9" s="1"/>
  <c r="G49" s="1"/>
  <c r="G51" s="1"/>
  <c r="G57" s="1"/>
  <c r="G60" s="1"/>
  <c r="G64" s="1"/>
  <c r="M21" i="8"/>
</calcChain>
</file>

<file path=xl/comments1.xml><?xml version="1.0" encoding="utf-8"?>
<comments xmlns="http://schemas.openxmlformats.org/spreadsheetml/2006/main">
  <authors>
    <author>andgor</author>
  </authors>
  <commentList>
    <comment ref="C39" authorId="0">
      <text>
        <r>
          <rPr>
            <sz val="8"/>
            <color indexed="81"/>
            <rFont val="Tahoma"/>
            <family val="2"/>
          </rPr>
          <t>WSU EEP
See "Chapter 9" tab for details.</t>
        </r>
      </text>
    </comment>
  </commentList>
</comments>
</file>

<file path=xl/comments2.xml><?xml version="1.0" encoding="utf-8"?>
<comments xmlns="http://schemas.openxmlformats.org/spreadsheetml/2006/main">
  <authors>
    <author>WSU</author>
  </authors>
  <commentList>
    <comment ref="I12" authorId="0">
      <text>
        <r>
          <rPr>
            <b/>
            <sz val="8"/>
            <color indexed="81"/>
            <rFont val="Tahoma"/>
            <family val="2"/>
          </rPr>
          <t>Width and Height.</t>
        </r>
        <r>
          <rPr>
            <sz val="8"/>
            <color indexed="81"/>
            <rFont val="Tahoma"/>
            <family val="2"/>
          </rPr>
          <t xml:space="preserve">  Enter the dimensions of the rough opening for each door. 
</t>
        </r>
      </text>
    </comment>
    <comment ref="A13" authorId="0">
      <text>
        <r>
          <rPr>
            <b/>
            <sz val="8"/>
            <color indexed="81"/>
            <rFont val="Tahoma"/>
            <family val="2"/>
          </rPr>
          <t>Plan ID:</t>
        </r>
        <r>
          <rPr>
            <sz val="8"/>
            <color indexed="81"/>
            <rFont val="Tahoma"/>
            <family val="2"/>
          </rPr>
          <t xml:space="preserve">  Enter information that will help identify the component on the plans. For example, plan page, section number or schedule ID. 
</t>
        </r>
      </text>
    </comment>
    <comment ref="B13" authorId="0">
      <text>
        <r>
          <rPr>
            <b/>
            <sz val="8"/>
            <color indexed="81"/>
            <rFont val="Tahoma"/>
            <family val="2"/>
          </rPr>
          <t>Component Description:</t>
        </r>
        <r>
          <rPr>
            <sz val="8"/>
            <color indexed="81"/>
            <rFont val="Tahoma"/>
            <family val="2"/>
          </rPr>
          <t xml:space="preserve">
Enter the manufacturer model number, and a description of the product. Include number of glazing layers, glazing coatings, thermal break and frame material.
</t>
        </r>
      </text>
    </comment>
    <comment ref="C13" authorId="0">
      <text>
        <r>
          <rPr>
            <b/>
            <sz val="8"/>
            <color indexed="81"/>
            <rFont val="Tahoma"/>
            <family val="2"/>
          </rPr>
          <t>Ref.</t>
        </r>
        <r>
          <rPr>
            <sz val="8"/>
            <color indexed="81"/>
            <rFont val="Tahoma"/>
            <family val="2"/>
          </rPr>
          <t xml:space="preserve"> What is the source of information for the U-factor. Manufacturer name? WSEC glazing tables ?
</t>
        </r>
      </text>
    </comment>
    <comment ref="E13" authorId="0">
      <text>
        <r>
          <rPr>
            <b/>
            <sz val="8"/>
            <color indexed="81"/>
            <rFont val="Tahoma"/>
            <family val="2"/>
          </rPr>
          <t>Door, Percent Glazed:</t>
        </r>
        <r>
          <rPr>
            <sz val="8"/>
            <color indexed="81"/>
            <rFont val="Tahoma"/>
            <family val="2"/>
          </rPr>
          <t xml:space="preserve">
Enter the percent of the door area that is glazed. If greater than 50%, 100% of the area is entered in the door glazing area. 
You may want to enter glazed doors in the vertical glazing schedule using exception # 1 to 602.6
</t>
        </r>
      </text>
    </comment>
    <comment ref="I25" authorId="0">
      <text>
        <r>
          <rPr>
            <b/>
            <sz val="8"/>
            <color indexed="81"/>
            <rFont val="Tahoma"/>
            <family val="2"/>
          </rPr>
          <t>Width and Height.</t>
        </r>
        <r>
          <rPr>
            <sz val="8"/>
            <color indexed="81"/>
            <rFont val="Tahoma"/>
            <family val="2"/>
          </rPr>
          <t xml:space="preserve">  Enter the dimensions of the rough opening for each glazing product. 
</t>
        </r>
      </text>
    </comment>
    <comment ref="A26" authorId="0">
      <text>
        <r>
          <rPr>
            <b/>
            <sz val="8"/>
            <color indexed="81"/>
            <rFont val="Tahoma"/>
            <family val="2"/>
          </rPr>
          <t>Plan ID:</t>
        </r>
        <r>
          <rPr>
            <sz val="8"/>
            <color indexed="81"/>
            <rFont val="Tahoma"/>
            <family val="2"/>
          </rPr>
          <t xml:space="preserve">  Enter information that will help identify the component on the plans. For example, plan page, section number or schedule ID. 
</t>
        </r>
      </text>
    </comment>
    <comment ref="B26" authorId="0">
      <text>
        <r>
          <rPr>
            <b/>
            <sz val="8"/>
            <color indexed="81"/>
            <rFont val="Tahoma"/>
            <family val="2"/>
          </rPr>
          <t>Component Description:</t>
        </r>
        <r>
          <rPr>
            <sz val="8"/>
            <color indexed="81"/>
            <rFont val="Tahoma"/>
            <family val="2"/>
          </rPr>
          <t xml:space="preserve">
Enter the manufacturer model number, and a description of the product. Include number of glazing layers, glazing coatings, thermal break and frame material.
</t>
        </r>
      </text>
    </comment>
    <comment ref="C26" authorId="0">
      <text>
        <r>
          <rPr>
            <b/>
            <sz val="8"/>
            <color indexed="81"/>
            <rFont val="Tahoma"/>
            <family val="2"/>
          </rPr>
          <t>Ref.</t>
        </r>
        <r>
          <rPr>
            <sz val="8"/>
            <color indexed="81"/>
            <rFont val="Tahoma"/>
            <family val="2"/>
          </rPr>
          <t xml:space="preserve"> What is the source of information for the U-factor. Manufacturer name? WSEC glazing tables ?
</t>
        </r>
      </text>
    </comment>
    <comment ref="D26" authorId="0">
      <text>
        <r>
          <rPr>
            <b/>
            <sz val="8"/>
            <color indexed="81"/>
            <rFont val="Tahoma"/>
            <family val="2"/>
          </rPr>
          <t>Glazing U-Factor:</t>
        </r>
        <r>
          <rPr>
            <sz val="8"/>
            <color indexed="81"/>
            <rFont val="Tahoma"/>
            <family val="2"/>
          </rPr>
          <t xml:space="preserve"> Provide NFRC tested U-factor provided by the manufacturer, or by reference from WSEC Table 10-6A or 10-6B.
</t>
        </r>
      </text>
    </comment>
    <comment ref="F26" authorId="0">
      <text>
        <r>
          <rPr>
            <b/>
            <sz val="8"/>
            <color indexed="81"/>
            <rFont val="Tahoma"/>
            <family val="2"/>
          </rPr>
          <t>Qt.</t>
        </r>
        <r>
          <rPr>
            <sz val="8"/>
            <color indexed="81"/>
            <rFont val="Tahoma"/>
            <family val="2"/>
          </rPr>
          <t xml:space="preserve">   Quantity. 
</t>
        </r>
      </text>
    </comment>
    <comment ref="I52" authorId="0">
      <text>
        <r>
          <rPr>
            <b/>
            <sz val="8"/>
            <color indexed="81"/>
            <rFont val="Tahoma"/>
            <family val="2"/>
          </rPr>
          <t>Width and Height.</t>
        </r>
        <r>
          <rPr>
            <sz val="8"/>
            <color indexed="81"/>
            <rFont val="Tahoma"/>
            <family val="2"/>
          </rPr>
          <t xml:space="preserve">  Enter the dimensions of the rough opening for each glazing product. 
</t>
        </r>
      </text>
    </comment>
    <comment ref="A53" authorId="0">
      <text>
        <r>
          <rPr>
            <b/>
            <sz val="8"/>
            <color indexed="81"/>
            <rFont val="Tahoma"/>
            <family val="2"/>
          </rPr>
          <t>Plan ID:</t>
        </r>
        <r>
          <rPr>
            <sz val="8"/>
            <color indexed="81"/>
            <rFont val="Tahoma"/>
            <family val="2"/>
          </rPr>
          <t xml:space="preserve">  Enter information that will help identify the component on the plans. For example, plan page, section number or schedule ID. 
</t>
        </r>
      </text>
    </comment>
    <comment ref="B53" authorId="0">
      <text>
        <r>
          <rPr>
            <b/>
            <sz val="8"/>
            <color indexed="81"/>
            <rFont val="Tahoma"/>
            <family val="2"/>
          </rPr>
          <t>Component Description:</t>
        </r>
        <r>
          <rPr>
            <sz val="8"/>
            <color indexed="81"/>
            <rFont val="Tahoma"/>
            <family val="2"/>
          </rPr>
          <t xml:space="preserve">
Enter the manufacturer model number, and a description of the product. Include number of glazing layers, glazing coatings, thermal break and frame material.
</t>
        </r>
      </text>
    </comment>
    <comment ref="C53" authorId="0">
      <text>
        <r>
          <rPr>
            <b/>
            <sz val="8"/>
            <color indexed="81"/>
            <rFont val="Tahoma"/>
            <family val="2"/>
          </rPr>
          <t>Ref.</t>
        </r>
        <r>
          <rPr>
            <sz val="8"/>
            <color indexed="81"/>
            <rFont val="Tahoma"/>
            <family val="2"/>
          </rPr>
          <t xml:space="preserve"> What is the source of information for the U-factor. Manufacturer name?  WSEC glazing tables ?
</t>
        </r>
      </text>
    </comment>
    <comment ref="D53" authorId="0">
      <text>
        <r>
          <rPr>
            <b/>
            <sz val="8"/>
            <color indexed="81"/>
            <rFont val="Tahoma"/>
            <family val="2"/>
          </rPr>
          <t>Door U-Factor:</t>
        </r>
        <r>
          <rPr>
            <sz val="8"/>
            <color indexed="81"/>
            <rFont val="Tahoma"/>
            <family val="2"/>
          </rPr>
          <t xml:space="preserve"> Provide NFRC tested U-factor provided by the manufacturer, or by reference from WSEC Table 10-6E.
</t>
        </r>
      </text>
    </comment>
    <comment ref="F53" authorId="0">
      <text>
        <r>
          <rPr>
            <b/>
            <sz val="8"/>
            <color indexed="81"/>
            <rFont val="Tahoma"/>
            <family val="2"/>
          </rPr>
          <t>Qt.</t>
        </r>
        <r>
          <rPr>
            <sz val="8"/>
            <color indexed="81"/>
            <rFont val="Tahoma"/>
            <family val="2"/>
          </rPr>
          <t xml:space="preserve">   Quantity. 
</t>
        </r>
      </text>
    </comment>
    <comment ref="I65" authorId="0">
      <text>
        <r>
          <rPr>
            <b/>
            <sz val="8"/>
            <color indexed="81"/>
            <rFont val="Tahoma"/>
            <family val="2"/>
          </rPr>
          <t>Width and Height.</t>
        </r>
        <r>
          <rPr>
            <sz val="8"/>
            <color indexed="81"/>
            <rFont val="Tahoma"/>
            <family val="2"/>
          </rPr>
          <t xml:space="preserve">  Enter the dimensions of the rough opening for each glazing product. 
</t>
        </r>
      </text>
    </comment>
    <comment ref="A66" authorId="0">
      <text>
        <r>
          <rPr>
            <b/>
            <sz val="8"/>
            <color indexed="81"/>
            <rFont val="Tahoma"/>
            <family val="2"/>
          </rPr>
          <t>Plan ID:</t>
        </r>
        <r>
          <rPr>
            <sz val="8"/>
            <color indexed="81"/>
            <rFont val="Tahoma"/>
            <family val="2"/>
          </rPr>
          <t xml:space="preserve">  Enter information that will help identify the component on the plans. For example, plan page, section number or schedule ID. 
</t>
        </r>
      </text>
    </comment>
    <comment ref="B66" authorId="0">
      <text>
        <r>
          <rPr>
            <b/>
            <sz val="8"/>
            <color indexed="81"/>
            <rFont val="Tahoma"/>
            <family val="2"/>
          </rPr>
          <t>Component Description:</t>
        </r>
        <r>
          <rPr>
            <sz val="8"/>
            <color indexed="81"/>
            <rFont val="Tahoma"/>
            <family val="2"/>
          </rPr>
          <t xml:space="preserve">
Enter the manufacturer model number, and a description of the product. Include number of glazing layers, glazing coatings, thermal break and frame material.
</t>
        </r>
      </text>
    </comment>
    <comment ref="F66" authorId="0">
      <text>
        <r>
          <rPr>
            <b/>
            <sz val="8"/>
            <color indexed="81"/>
            <rFont val="Tahoma"/>
            <family val="2"/>
          </rPr>
          <t>Qt.</t>
        </r>
        <r>
          <rPr>
            <sz val="8"/>
            <color indexed="81"/>
            <rFont val="Tahoma"/>
            <family val="2"/>
          </rPr>
          <t xml:space="preserve">   Quantity. 
</t>
        </r>
      </text>
    </comment>
  </commentList>
</comments>
</file>

<file path=xl/sharedStrings.xml><?xml version="1.0" encoding="utf-8"?>
<sst xmlns="http://schemas.openxmlformats.org/spreadsheetml/2006/main" count="579" uniqueCount="450">
  <si>
    <t>Building and Duct Heat Loss X 1.50</t>
  </si>
  <si>
    <t>Building Design Heat Load</t>
  </si>
  <si>
    <t>Building and Duct Heat Load</t>
  </si>
  <si>
    <t>Envelope Heat Load</t>
  </si>
  <si>
    <t>Air Leakage Heat Load</t>
  </si>
  <si>
    <t>Project Information</t>
  </si>
  <si>
    <t>Glazing</t>
  </si>
  <si>
    <t>Width</t>
  </si>
  <si>
    <t>Height</t>
  </si>
  <si>
    <t>Qt.</t>
  </si>
  <si>
    <t>Feet</t>
  </si>
  <si>
    <t>Inch</t>
  </si>
  <si>
    <t>Area</t>
  </si>
  <si>
    <t>UA</t>
  </si>
  <si>
    <t>Sum of Area and UA</t>
  </si>
  <si>
    <t>Conditioned Floor Area</t>
  </si>
  <si>
    <t>U-factor</t>
  </si>
  <si>
    <t>Attic</t>
  </si>
  <si>
    <t>Above Grade Walls</t>
  </si>
  <si>
    <t>Floors</t>
  </si>
  <si>
    <t>Slab on Grade</t>
  </si>
  <si>
    <t>Below Grade Walls</t>
  </si>
  <si>
    <t>R-38</t>
  </si>
  <si>
    <t>R-38 Advanced</t>
  </si>
  <si>
    <t>R-30</t>
  </si>
  <si>
    <t>R-21</t>
  </si>
  <si>
    <t>U-Factor</t>
  </si>
  <si>
    <t>X</t>
  </si>
  <si>
    <t>=</t>
  </si>
  <si>
    <t>R-10 Full - Heated</t>
  </si>
  <si>
    <t>Length</t>
  </si>
  <si>
    <t>Sum of UA</t>
  </si>
  <si>
    <t>Slab Below Grade</t>
  </si>
  <si>
    <t>Conditioned Volume</t>
  </si>
  <si>
    <t>Copy Sum of UA from Glazing Schedule</t>
  </si>
  <si>
    <t>Indoor Design Temperature</t>
  </si>
  <si>
    <t>Outdoor Design Temperature</t>
  </si>
  <si>
    <t>Air Leakage + Envelope Heat Loss</t>
  </si>
  <si>
    <t>Btu / Hour</t>
  </si>
  <si>
    <t>Maximum Heat Equipment Output</t>
  </si>
  <si>
    <t>Aberdeen 20 NNE</t>
  </si>
  <si>
    <t>Anacortes</t>
  </si>
  <si>
    <t>Anatone</t>
  </si>
  <si>
    <t>Appleton</t>
  </si>
  <si>
    <t>Auburn</t>
  </si>
  <si>
    <t>Battleground</t>
  </si>
  <si>
    <t>Bellevue</t>
  </si>
  <si>
    <t>Bellingham 2N</t>
  </si>
  <si>
    <t>Benton City 2 NW</t>
  </si>
  <si>
    <t>Bickleton</t>
  </si>
  <si>
    <t>Blaine</t>
  </si>
  <si>
    <t>Bremerton</t>
  </si>
  <si>
    <t>Brier</t>
  </si>
  <si>
    <t>Buckley 1 NE</t>
  </si>
  <si>
    <t>Bumping Lake</t>
  </si>
  <si>
    <t>Burlington</t>
  </si>
  <si>
    <t>Camas</t>
  </si>
  <si>
    <t>Castle Rock</t>
  </si>
  <si>
    <t>Cedar Lake</t>
  </si>
  <si>
    <t>Centralia</t>
  </si>
  <si>
    <t>Central Park</t>
  </si>
  <si>
    <t>Chehalis</t>
  </si>
  <si>
    <t>Chelan</t>
  </si>
  <si>
    <t>Cheney</t>
  </si>
  <si>
    <t>Chesaw</t>
  </si>
  <si>
    <t>Chewalah 2 S</t>
  </si>
  <si>
    <t>Chief Joseph Dam</t>
  </si>
  <si>
    <t>Clallam Bay 1 NNE</t>
  </si>
  <si>
    <t>Clarkston</t>
  </si>
  <si>
    <t>Clearbrook</t>
  </si>
  <si>
    <t>Clearwater</t>
  </si>
  <si>
    <t>Cle Elum</t>
  </si>
  <si>
    <t>Clyde Hill</t>
  </si>
  <si>
    <t>Colfax 1 NW</t>
  </si>
  <si>
    <t>College Place</t>
  </si>
  <si>
    <t>Colville AP</t>
  </si>
  <si>
    <t>Conconully</t>
  </si>
  <si>
    <t>Concrete</t>
  </si>
  <si>
    <t>Connell 4 NNW</t>
  </si>
  <si>
    <t>Cougar 5 E</t>
  </si>
  <si>
    <t>Coulee Dam 1 SW</t>
  </si>
  <si>
    <t>Coupeville 1 S</t>
  </si>
  <si>
    <t>Cushman Dam</t>
  </si>
  <si>
    <t>Dallesport AP</t>
  </si>
  <si>
    <t>Darrington RS</t>
  </si>
  <si>
    <t>Davenport</t>
  </si>
  <si>
    <t>Dayton 1 WSW</t>
  </si>
  <si>
    <t>Deer Park 2 E</t>
  </si>
  <si>
    <t>Des Moines</t>
  </si>
  <si>
    <t>Diablo Dam</t>
  </si>
  <si>
    <t>Dishman</t>
  </si>
  <si>
    <t>East Bremerton</t>
  </si>
  <si>
    <t>Edmonds</t>
  </si>
  <si>
    <t>Electron Headwks</t>
  </si>
  <si>
    <t>Ellensburg AP</t>
  </si>
  <si>
    <t>Elma</t>
  </si>
  <si>
    <t>Eltopia 6 W</t>
  </si>
  <si>
    <t>Elwha RS</t>
  </si>
  <si>
    <t>Enumclaw</t>
  </si>
  <si>
    <t>Ephrata AP</t>
  </si>
  <si>
    <t>Everett JC</t>
  </si>
  <si>
    <t>Everett Paine AFB</t>
  </si>
  <si>
    <t>Fircrest</t>
  </si>
  <si>
    <t>Forks I E</t>
  </si>
  <si>
    <t>Fort Lewis</t>
  </si>
  <si>
    <t>Fruitvale</t>
  </si>
  <si>
    <t>Glacier RS</t>
  </si>
  <si>
    <t>Glenoma (Kosmos)</t>
  </si>
  <si>
    <t>Goldendale</t>
  </si>
  <si>
    <t>Grandview</t>
  </si>
  <si>
    <t>Grapeview</t>
  </si>
  <si>
    <t>Grayland 2 S</t>
  </si>
  <si>
    <t>Grays River Hatchery</t>
  </si>
  <si>
    <t>Greenwater</t>
  </si>
  <si>
    <t>Grotto</t>
  </si>
  <si>
    <t>Harrington 2 S</t>
  </si>
  <si>
    <t>Hartline</t>
  </si>
  <si>
    <t>Hatton 8 E</t>
  </si>
  <si>
    <t>Holden Village</t>
  </si>
  <si>
    <t>Hoquiam AP</t>
  </si>
  <si>
    <t>Ice Harbor Dam</t>
  </si>
  <si>
    <t>Inchelium 2 NW</t>
  </si>
  <si>
    <t>Issaquah</t>
  </si>
  <si>
    <t>John Day Dam</t>
  </si>
  <si>
    <t>Kelso AP</t>
  </si>
  <si>
    <t>Kennewick 10 SW</t>
  </si>
  <si>
    <t>Kent</t>
  </si>
  <si>
    <t>Kid Valley</t>
  </si>
  <si>
    <t>Kirkland</t>
  </si>
  <si>
    <t>Lacey</t>
  </si>
  <si>
    <t>Lacrosse 3 ESE</t>
  </si>
  <si>
    <t>La Grande</t>
  </si>
  <si>
    <t>Lake Cle Elum</t>
  </si>
  <si>
    <t>Lake Forest Park</t>
  </si>
  <si>
    <t>Lake Kachess</t>
  </si>
  <si>
    <t>Lake Keechelus</t>
  </si>
  <si>
    <t>Lakewood Center</t>
  </si>
  <si>
    <t>Landsburg</t>
  </si>
  <si>
    <t>Larson AFB</t>
  </si>
  <si>
    <t>Laurier</t>
  </si>
  <si>
    <t>Leavenworth</t>
  </si>
  <si>
    <t>Lemanasky Lake</t>
  </si>
  <si>
    <t>Lind 3 NE</t>
  </si>
  <si>
    <t>Linwood</t>
  </si>
  <si>
    <t>Little Goose Dam</t>
  </si>
  <si>
    <t>Long Beach 3 NNE</t>
  </si>
  <si>
    <t>Longview</t>
  </si>
  <si>
    <t>Lower Granite Dam</t>
  </si>
  <si>
    <t>Lower Monument Dam</t>
  </si>
  <si>
    <t>Lynden</t>
  </si>
  <si>
    <t>Lynnwood</t>
  </si>
  <si>
    <t>Maloft</t>
  </si>
  <si>
    <t>Marietta 3 NNW</t>
  </si>
  <si>
    <t>Marysville</t>
  </si>
  <si>
    <t>McMillin Res.</t>
  </si>
  <si>
    <t>McNary Dam</t>
  </si>
  <si>
    <t>Medical Lake</t>
  </si>
  <si>
    <t>Medina</t>
  </si>
  <si>
    <t>Mercer Island</t>
  </si>
  <si>
    <t>Metaline Falls</t>
  </si>
  <si>
    <t>Methow 2 W</t>
  </si>
  <si>
    <t>Mountlake Terrace</t>
  </si>
  <si>
    <t>Mt. Spokane Summit</t>
  </si>
  <si>
    <t>Mount Vernon 3 WNW</t>
  </si>
  <si>
    <t>Moxee City 10 E</t>
  </si>
  <si>
    <t>Mud Mtn. Dam</t>
  </si>
  <si>
    <t>Nespelem 2 S</t>
  </si>
  <si>
    <t>Newhalem</t>
  </si>
  <si>
    <t>Newport</t>
  </si>
  <si>
    <t>Normandy Park</t>
  </si>
  <si>
    <t>Northport</t>
  </si>
  <si>
    <t>Oak Harbor</t>
  </si>
  <si>
    <t>Oakville</t>
  </si>
  <si>
    <t>Odessa</t>
  </si>
  <si>
    <t>Olga 2 SE</t>
  </si>
  <si>
    <t>Olympia, AP.</t>
  </si>
  <si>
    <t>Omak 2 NW</t>
  </si>
  <si>
    <t>Opportunity</t>
  </si>
  <si>
    <t>Oroville</t>
  </si>
  <si>
    <t>Othello</t>
  </si>
  <si>
    <t>Packwood</t>
  </si>
  <si>
    <t>Palmer 3 SE</t>
  </si>
  <si>
    <t>Parkland</t>
  </si>
  <si>
    <t>Pasco</t>
  </si>
  <si>
    <t>Plain</t>
  </si>
  <si>
    <t>Pleasant View</t>
  </si>
  <si>
    <t>Pt. Grenville</t>
  </si>
  <si>
    <t>Pomeroy</t>
  </si>
  <si>
    <t>Port Angeles</t>
  </si>
  <si>
    <t>Port Orchard</t>
  </si>
  <si>
    <t>Pon Townsend</t>
  </si>
  <si>
    <t>Priest Rapids Dam</t>
  </si>
  <si>
    <t>Prosser</t>
  </si>
  <si>
    <t>Pullman Exp. Sta.</t>
  </si>
  <si>
    <t>Puyallup</t>
  </si>
  <si>
    <t>Quilcene 2 SW</t>
  </si>
  <si>
    <t>Quillayute AP</t>
  </si>
  <si>
    <t>Quinault RS</t>
  </si>
  <si>
    <t>Quincy 1 NE</t>
  </si>
  <si>
    <t>Rainier, Longmire</t>
  </si>
  <si>
    <t>Paradise RS</t>
  </si>
  <si>
    <t>Raymond</t>
  </si>
  <si>
    <t>Redmond</t>
  </si>
  <si>
    <t>Renton</t>
  </si>
  <si>
    <t>Republic</t>
  </si>
  <si>
    <t>Richland</t>
  </si>
  <si>
    <t>Rimrock Tieton Dam</t>
  </si>
  <si>
    <t>Ritzville</t>
  </si>
  <si>
    <t>Rosalia</t>
  </si>
  <si>
    <t>Ross Dam</t>
  </si>
  <si>
    <t>St. John</t>
  </si>
  <si>
    <t>Sappho 8 E</t>
  </si>
  <si>
    <t>Satus Pass</t>
  </si>
  <si>
    <t>Seattle: Sea-Tac AP</t>
  </si>
  <si>
    <t>Sedro Woolley 1 E</t>
  </si>
  <si>
    <t>Selah</t>
  </si>
  <si>
    <t>Sequim</t>
  </si>
  <si>
    <t>Shelton</t>
  </si>
  <si>
    <t>Shoultes</t>
  </si>
  <si>
    <t>Skamania Fish Hatch.</t>
  </si>
  <si>
    <t>Smyrna</t>
  </si>
  <si>
    <t>Snohomish</t>
  </si>
  <si>
    <t>Snoqualmie Falls</t>
  </si>
  <si>
    <t>Snoqualmie Pass</t>
  </si>
  <si>
    <t>South Broadway</t>
  </si>
  <si>
    <t>So. Olympic Tree Farm</t>
  </si>
  <si>
    <t>Spanaway</t>
  </si>
  <si>
    <t>Spokane AP</t>
  </si>
  <si>
    <t>Spokane CO</t>
  </si>
  <si>
    <t>Spokane Fairchild AFB</t>
  </si>
  <si>
    <t>Sprague</t>
  </si>
  <si>
    <t>Stampede Pass</t>
  </si>
  <si>
    <t>Startup 1 E</t>
  </si>
  <si>
    <t>Stehekin 3 NW</t>
  </si>
  <si>
    <t>Steilacoom</t>
  </si>
  <si>
    <t>Stevens Pass</t>
  </si>
  <si>
    <t>Stockdill Ranch</t>
  </si>
  <si>
    <t>Sumner</t>
  </si>
  <si>
    <t>Sunnyside</t>
  </si>
  <si>
    <t>Tacoma McChord</t>
  </si>
  <si>
    <t>Tacoma CO</t>
  </si>
  <si>
    <t>Tatoosh Island</t>
  </si>
  <si>
    <t>Thompson Place</t>
  </si>
  <si>
    <t>Tietort Intake</t>
  </si>
  <si>
    <t>Toledo AP</t>
  </si>
  <si>
    <t>Toppenish</t>
  </si>
  <si>
    <t>Trinidad 2 SSE</t>
  </si>
  <si>
    <t>Tukwila</t>
  </si>
  <si>
    <t>Tumwater</t>
  </si>
  <si>
    <t>University Place</t>
  </si>
  <si>
    <t>Upper Baker Dam</t>
  </si>
  <si>
    <t>Vancouver</t>
  </si>
  <si>
    <t>Vashon Island</t>
  </si>
  <si>
    <t>Walla Walla AP</t>
  </si>
  <si>
    <t>Walla Walla CO</t>
  </si>
  <si>
    <t>Wapato</t>
  </si>
  <si>
    <t>Washougal 8 ENE</t>
  </si>
  <si>
    <t>Waterville</t>
  </si>
  <si>
    <t>Wawawai 2 NW</t>
  </si>
  <si>
    <t>Wellpinit</t>
  </si>
  <si>
    <t>Wenatchee AP</t>
  </si>
  <si>
    <t>Wenatchee CO</t>
  </si>
  <si>
    <t>West Clarkston</t>
  </si>
  <si>
    <t>Whidbey Island</t>
  </si>
  <si>
    <t>White River RS</t>
  </si>
  <si>
    <t>White Swan RS</t>
  </si>
  <si>
    <t>Whitman Mission</t>
  </si>
  <si>
    <t>Wilbur</t>
  </si>
  <si>
    <t>Willapa Harbor</t>
  </si>
  <si>
    <t>Wilson Creek</t>
  </si>
  <si>
    <t>Wind River</t>
  </si>
  <si>
    <t>Winthrop 1 WSW</t>
  </si>
  <si>
    <t>Yakima AP</t>
  </si>
  <si>
    <t>Bothell 2 N</t>
  </si>
  <si>
    <t>Temp</t>
  </si>
  <si>
    <t>Design</t>
  </si>
  <si>
    <t>Heating</t>
  </si>
  <si>
    <t>Option</t>
  </si>
  <si>
    <t>Glazing U-Factor</t>
  </si>
  <si>
    <t>Vertical</t>
  </si>
  <si>
    <t xml:space="preserve">       </t>
  </si>
  <si>
    <t>Door</t>
  </si>
  <si>
    <t>Exterior Doors</t>
  </si>
  <si>
    <t>Plan</t>
  </si>
  <si>
    <t>Component</t>
  </si>
  <si>
    <t>Percent</t>
  </si>
  <si>
    <t>ID</t>
  </si>
  <si>
    <t>Description</t>
  </si>
  <si>
    <t>Ref.</t>
  </si>
  <si>
    <t>U</t>
  </si>
  <si>
    <t>Glazed</t>
  </si>
  <si>
    <t>Area Weighted U = UA/Area</t>
  </si>
  <si>
    <t xml:space="preserve"> </t>
  </si>
  <si>
    <t>Overhead Glazing</t>
  </si>
  <si>
    <t xml:space="preserve">Sum of Glazing Area, Door Area, and UA (do not include exempt door) </t>
  </si>
  <si>
    <t xml:space="preserve">Sum of Area and UA for Heating system size only (include exempt door) </t>
  </si>
  <si>
    <t>602.7.2 Exception Ratio (not to exceed 1%)</t>
  </si>
  <si>
    <t>Vertical Glazing (Windows, Glazed doors using Exception 602.6 #1)</t>
  </si>
  <si>
    <t>Sum of All Glazing Areas From Below</t>
  </si>
  <si>
    <t xml:space="preserve">Glazing to Floor Area Ratio </t>
  </si>
  <si>
    <t>One Exempt Swinging Door &lt; 24 Square Feet</t>
  </si>
  <si>
    <t>Sum of Area</t>
  </si>
  <si>
    <t>Contact Information</t>
  </si>
  <si>
    <t>Glazing Schedule</t>
  </si>
  <si>
    <t xml:space="preserve">  If ducts are located in unconditioned space: Sum of Building Heat Loss X 1.15</t>
  </si>
  <si>
    <t xml:space="preserve">  If ducts are located in conditioned space: Sum of Building Heat Loss X 1</t>
  </si>
  <si>
    <t xml:space="preserve">must also be shown on the drawings (WSEC 104.2). </t>
  </si>
  <si>
    <t>This set of forms has been developed to assist permit applicants documenting compliance with the</t>
  </si>
  <si>
    <t>The following forms provide much of the required documentation for plan review. The details noted here</t>
  </si>
  <si>
    <t>Sum of UA for Heating System Sizing</t>
  </si>
  <si>
    <t>Radiant slab:</t>
  </si>
  <si>
    <t>R-10 foam insulation, continuous with thermal break (WSEC 502.1.4.9)</t>
  </si>
  <si>
    <t>R-49 or R-38 Adv.</t>
  </si>
  <si>
    <t>or</t>
  </si>
  <si>
    <t>and</t>
  </si>
  <si>
    <t>and for both cases</t>
  </si>
  <si>
    <t>In home where the primary space heating system is zonal electric heating, a ductless heat pump system shall be installed and provide heating to at least one zone of the housing unit.</t>
  </si>
  <si>
    <t>Washington State Energy Code, (2009 edition). This set is for structures built under the IRC and located</t>
  </si>
  <si>
    <t xml:space="preserve">Unlimited </t>
  </si>
  <si>
    <t>go to the following web address. http://www.energy.wsu.edu/code</t>
  </si>
  <si>
    <t xml:space="preserve">Gas, propane or oil-fired furnace or boiler with minimum AFUE of 92%, </t>
  </si>
  <si>
    <t>1a</t>
  </si>
  <si>
    <t>1b</t>
  </si>
  <si>
    <t>3a</t>
  </si>
  <si>
    <t>3b</t>
  </si>
  <si>
    <t>3c</t>
  </si>
  <si>
    <t>4a</t>
  </si>
  <si>
    <t>4b</t>
  </si>
  <si>
    <t>5a</t>
  </si>
  <si>
    <t>5b</t>
  </si>
  <si>
    <t>1c</t>
  </si>
  <si>
    <t>This form is not a substitute for the energy code itself. To obtain a copy of the energy code,</t>
  </si>
  <si>
    <t>Dwelling units exceeding 5000 square feet of floor area shall be assessed a deduction for purposes of complying with Section 901 of this Code.</t>
  </si>
  <si>
    <t>% of Floor</t>
  </si>
  <si>
    <t>Doube Glazed Garden Windows Section 602.7.2 Exception</t>
  </si>
  <si>
    <t>R-49</t>
  </si>
  <si>
    <t>2' Depth       Walls</t>
  </si>
  <si>
    <t>3.5' Depth    Walls</t>
  </si>
  <si>
    <t>7' Depth       Walls</t>
  </si>
  <si>
    <t xml:space="preserve">3.5' Depth          </t>
  </si>
  <si>
    <t xml:space="preserve">7' Depth          </t>
  </si>
  <si>
    <t xml:space="preserve">  2' Depth          </t>
  </si>
  <si>
    <t>R-10 2' perimeter</t>
  </si>
  <si>
    <t>Single Rafter or Joist Vaulted Ceilings</t>
  </si>
  <si>
    <t>R-38 Vented</t>
  </si>
  <si>
    <t>Opt.</t>
  </si>
  <si>
    <t>Opt. Description</t>
  </si>
  <si>
    <t>High Efficiency HVAC Equipment 1</t>
  </si>
  <si>
    <t>High Efficiency HVAC Equipment 2</t>
  </si>
  <si>
    <t>High Efficiency HVAC Equipment 3</t>
  </si>
  <si>
    <t>High Efficiency HVAC Distribution System</t>
  </si>
  <si>
    <t>Efficient Building Envelope 1</t>
  </si>
  <si>
    <t>Efficient Building Envelope 2</t>
  </si>
  <si>
    <t>Super-Efficient Building Envelope 3</t>
  </si>
  <si>
    <t>Air Leakage Control and Efficient Ventilation</t>
  </si>
  <si>
    <t>Additional Air Leakage Control and Efficient Ventilation</t>
  </si>
  <si>
    <t>Efficient Water Heating</t>
  </si>
  <si>
    <t>High Effieciency Water Heating</t>
  </si>
  <si>
    <t>Small Dwelling Unit</t>
  </si>
  <si>
    <t>Large Dwelling Unit</t>
  </si>
  <si>
    <t>Renewable Electric Energy</t>
  </si>
  <si>
    <t>*1200 kwh</t>
  </si>
  <si>
    <t>Total Credits</t>
  </si>
  <si>
    <t xml:space="preserve">TABLE 9-1 </t>
  </si>
  <si>
    <t>ENERGY CREDITS (DEBITS)</t>
  </si>
  <si>
    <t>OPTION</t>
  </si>
  <si>
    <t>DESCRIPTION</t>
  </si>
  <si>
    <t>CREDIT(S)</t>
  </si>
  <si>
    <t>HIGH EFFICIENCY HVAC EQUIPMENT 1:</t>
  </si>
  <si>
    <t>Air-source heat pump with minimum HSPF of 8.5.</t>
  </si>
  <si>
    <t>HIGH EFFICIENCY HVAC EQUIPMENT 2:</t>
  </si>
  <si>
    <t>Closed-loop ground source heat pump;</t>
  </si>
  <si>
    <t>with a minimum COP of 3.3.</t>
  </si>
  <si>
    <t>HIGH EFFICIENCY HVAC EQUIPMENT 3:</t>
  </si>
  <si>
    <t>DUCTLESS SPLIT SYSTEM HEAT PUMPS, ZONAL CONTROL:</t>
  </si>
  <si>
    <r>
      <t>HIGH EFFICIENCY HVAC DISTRIBUTION SYSTEM:</t>
    </r>
    <r>
      <rPr>
        <b/>
        <u/>
        <vertAlign val="superscript"/>
        <sz val="10"/>
        <rFont val="Times New Roman"/>
        <family val="1"/>
      </rPr>
      <t>1</t>
    </r>
  </si>
  <si>
    <t>All heating and cooling system components installed inside the conditioned space.  All combustion equipment shall be direct vent or sealed combustion.</t>
  </si>
  <si>
    <t>Locating system components in conditioned crawl spaces is not permitted under this option.</t>
  </si>
  <si>
    <t>Electric resistance heat is not permitted under this option.</t>
  </si>
  <si>
    <t>Direct combustion heating equipment with AFUE less than 80% is not permitted under this option.</t>
  </si>
  <si>
    <t>EFFICIENT BUILDING ENVELOPE 1:</t>
  </si>
  <si>
    <t>Prescriptive compliance is based on Table 6-1, Option III with the following modifications:  Window U .= .28 floor R-38, slab on grade R-10 full, below grade slab R-10 full.</t>
  </si>
  <si>
    <t>EFFICIENT BUILDING ENVELOPE 2:</t>
  </si>
  <si>
    <t>Prescriptive compliance is based on Table 6-1, Option III with the following modifications:  Window U .= .25 and wall R-21 plus R-4 and R-38 floor, slab on grade R-10 full, below grade slab R-10 full, and R-21 plus R-5 below grade basement walls.</t>
  </si>
  <si>
    <t>SUPER-EFFICIENT BUILDING ENVELOPE 3:</t>
  </si>
  <si>
    <t>Prescriptive compliance is based on Table 6-1, Option III with the following modifications:  Window U .= .22 and wall R-21 plus R-12 and R-38 floor, slab on grade R-10 full, below grade slab R-10 full and R-21 plus R-12 below grade basement walls and R-49 advanced ceiling and vault.</t>
  </si>
  <si>
    <t>AIR LEAKAGE CONTROL AND EFFICIENT VENTILATION:</t>
  </si>
  <si>
    <t>Envelope leakage reduced to SLA of 0.00020 building envelope tightness shall be considered acceptable when tested air leakage is less than specific leakage area of 0.00020 when tested with a blower door at a pressure difference of 50 PA.  Testing shall occur after rough in and after installation of penetrations of the building envelope, including penetrations for utilities, plumbing, electrical, ventilation, and combustion appliances.</t>
  </si>
  <si>
    <t>All whole house ventilation requirements as determined by Section M1508 of the Washington State Residential Code shall be met with a heat recovery ventilation system in accordance with Section M1508.7 of that Code.</t>
  </si>
  <si>
    <t>ADDITIONAL AIR LEAKAGE CONTROL AND EFFICIENT VENTILATION:</t>
  </si>
  <si>
    <t>Envelope leakage reduced to SLA of 0.00015 building envelope tightness shall be considered acceptable when tested air leakage is less than specific leakage area of 0.00015 when tested with a blower door at a pressure difference of 50 PA.  Testing shall occur after rough in and after installation of penetrations of the building envelope, including penetrations for utilities, plumbing, electrical, ventilation, and combustion appliances.</t>
  </si>
  <si>
    <r>
      <t>EFFICIENT WATER HEATING:</t>
    </r>
    <r>
      <rPr>
        <b/>
        <u/>
        <vertAlign val="superscript"/>
        <sz val="10"/>
        <rFont val="Times New Roman"/>
        <family val="1"/>
      </rPr>
      <t>1</t>
    </r>
  </si>
  <si>
    <t>Water heating system shall include one of the following:</t>
  </si>
  <si>
    <t>Gas, propane or oil water heater with a minimum EF of 0.62.</t>
  </si>
  <si>
    <t>Electric Water Heater with a minimum EF of .93.</t>
  </si>
  <si>
    <r>
      <t>All showerhead and kitchen sink faucets installed in the house shall meet be rated at 1.75 GPM or less.  All other lavatory faucets shall be rated at 1.0 GPM or less.</t>
    </r>
    <r>
      <rPr>
        <vertAlign val="superscript"/>
        <sz val="10"/>
        <rFont val="Times New Roman"/>
        <family val="1"/>
      </rPr>
      <t>2</t>
    </r>
  </si>
  <si>
    <r>
      <t>HIGH EFFICIENCY WATER HEATING:</t>
    </r>
    <r>
      <rPr>
        <b/>
        <u/>
        <vertAlign val="superscript"/>
        <sz val="10"/>
        <rFont val="Times New Roman"/>
        <family val="1"/>
      </rPr>
      <t>1</t>
    </r>
  </si>
  <si>
    <t>Gas, propane or oil water heater with a minimum EF of 0.82.</t>
  </si>
  <si>
    <t>Solar water heating supplementing a minimum standard water heater.  Solar water heating will provide a rated minimum savings of 85 therms or 2000 kWh based on the Solar Rating and Certification Corporation (SRCC) Annual Performance of OG-300 Certified  Solar Water Heating Systems.</t>
  </si>
  <si>
    <t>Electric heat pump water heater with a minimum EF of 2.0.</t>
  </si>
  <si>
    <r>
      <t>SMALL DWELLING UNIT 1:</t>
    </r>
    <r>
      <rPr>
        <b/>
        <u/>
        <vertAlign val="superscript"/>
        <sz val="10"/>
        <rFont val="Times New Roman"/>
        <family val="1"/>
      </rPr>
      <t>1</t>
    </r>
  </si>
  <si>
    <t>Dwelling units less than 1500 square feet in floor area with less than 300 square feet of window .+ door area.  Additions to existing building that are less than 750 square feet of heated floor area.</t>
  </si>
  <si>
    <r>
      <t>LARGE DWELLING UNIT 1:</t>
    </r>
    <r>
      <rPr>
        <b/>
        <u/>
        <vertAlign val="superscript"/>
        <sz val="10"/>
        <rFont val="Times New Roman"/>
        <family val="1"/>
      </rPr>
      <t>1</t>
    </r>
  </si>
  <si>
    <t>RENEWABLE ELECTRIC ENERGY:</t>
  </si>
  <si>
    <t>For each 1200 kWh of electrical generation provided annually by on-site wind or solar equipment a 0.5 credit shall be allowed, up to 3 credits. Generation shall be calculated as follows:</t>
  </si>
  <si>
    <t>For solar electric systems, the design shall be demonstrated to meet this requirement using the National Renewable Energy Laboratory calculator PVWATTs.  Documentation noting solar access shall be included on the plans.</t>
  </si>
  <si>
    <t>For wind generation projects designs shall document annual power generation based on the following factors:</t>
  </si>
  <si>
    <t>The wind turbine power curve; average annual wind speed at the site; frequency distribution of the wind speed at the site and height of the tower.</t>
  </si>
  <si>
    <t>Footnotes:</t>
  </si>
  <si>
    <r>
      <t>1. Interior Duct Placement:</t>
    </r>
    <r>
      <rPr>
        <sz val="10"/>
        <rFont val="Times New Roman"/>
        <family val="1"/>
      </rPr>
      <t xml:space="preserve">  Ducts included as Option 2 of Table 9-1 shall be placed wholly within the heated envelope of the housing unit.  The placement shall be inspected and certified to receive the credits associated with this option.</t>
    </r>
  </si>
  <si>
    <t>EXCEPTION:</t>
  </si>
  <si>
    <t>Ducts complying with this section may have up to 5% of the total linear feet of ducts located in the exterior cavities or buffer spaces of the dwelling.  If this exception is used the ducts will be tested to the following standards:</t>
  </si>
  <si>
    <t>Post-construction test:  Leakage to outdoors shall be less than or equal to 1 CFM per 100 ft2 of conditioned floor area when tested at a pressure differential of 0.1 inches w.g. (25 Pa) across the entire system, including the manufacturer's air handler enclosure.  All register boots shall be taped or otherwise sealed during the test.</t>
  </si>
  <si>
    <r>
      <t xml:space="preserve">2.  Plumbing Fixtures Flow Ratings. </t>
    </r>
    <r>
      <rPr>
        <sz val="10"/>
        <rFont val="Times New Roman"/>
        <family val="1"/>
      </rPr>
      <t xml:space="preserve"> Low flow plumbing fixtures (water closets and urinals) and fittings (faucets and showerheads) shall comply with the following requirements:</t>
    </r>
  </si>
  <si>
    <r>
      <t>(a) Residential bathroom lavatory sink faucets:</t>
    </r>
    <r>
      <rPr>
        <sz val="10"/>
        <rFont val="Times New Roman"/>
        <family val="1"/>
      </rPr>
      <t xml:space="preserve">  Maximum flow rate ‑ 3.8 L/min (1.0 gal/min) when tested in accordance with ASME A112.18.1/CSA B125.1.</t>
    </r>
  </si>
  <si>
    <r>
      <t>(b) Residential kitchen faucets</t>
    </r>
    <r>
      <rPr>
        <sz val="10"/>
        <rFont val="Times New Roman"/>
        <family val="1"/>
      </rPr>
      <t>:  Maximum flow rate ‑ 6.6 L/min (1.75 gal/min) when tested in accordance with ASME A112.18.1/CSA B125.1.</t>
    </r>
  </si>
  <si>
    <r>
      <t>(c) Residential showerheads</t>
    </r>
    <r>
      <rPr>
        <sz val="10"/>
        <rFont val="Times New Roman"/>
        <family val="1"/>
      </rPr>
      <t>:  Maximum flow rate ‑ 6.6 L/min (1.75 gal/min) when tested in accordance with ASME A112.18.1/CSA B125.1</t>
    </r>
  </si>
  <si>
    <r>
      <t xml:space="preserve">Chapter 9 Options </t>
    </r>
    <r>
      <rPr>
        <b/>
        <u/>
        <sz val="10"/>
        <rFont val="Arial"/>
        <family val="2"/>
      </rPr>
      <t>Total of 1 Credit Required</t>
    </r>
  </si>
  <si>
    <r>
      <t>Glazing Area</t>
    </r>
    <r>
      <rPr>
        <vertAlign val="superscript"/>
        <sz val="10"/>
        <rFont val="Times New Roman"/>
        <family val="1"/>
      </rPr>
      <t>10</t>
    </r>
    <r>
      <rPr>
        <sz val="10"/>
        <rFont val="Times New Roman"/>
        <family val="1"/>
      </rPr>
      <t xml:space="preserve">:     </t>
    </r>
  </si>
  <si>
    <r>
      <t xml:space="preserve">Door </t>
    </r>
    <r>
      <rPr>
        <vertAlign val="superscript"/>
        <sz val="10"/>
        <rFont val="Times New Roman"/>
        <family val="1"/>
      </rPr>
      <t xml:space="preserve">9        </t>
    </r>
    <r>
      <rPr>
        <sz val="10"/>
        <rFont val="Times New Roman"/>
        <family val="1"/>
      </rPr>
      <t>U-Factor</t>
    </r>
  </si>
  <si>
    <r>
      <t>Ceiling</t>
    </r>
    <r>
      <rPr>
        <vertAlign val="superscript"/>
        <sz val="10"/>
        <rFont val="Times New Roman"/>
        <family val="1"/>
      </rPr>
      <t>2</t>
    </r>
  </si>
  <si>
    <r>
      <t>Vaulted Ceiling</t>
    </r>
    <r>
      <rPr>
        <vertAlign val="superscript"/>
        <sz val="10"/>
        <rFont val="Times New Roman"/>
        <family val="1"/>
      </rPr>
      <t>3</t>
    </r>
  </si>
  <si>
    <r>
      <t>Wall</t>
    </r>
    <r>
      <rPr>
        <vertAlign val="superscript"/>
        <sz val="10"/>
        <rFont val="Times New Roman"/>
        <family val="1"/>
      </rPr>
      <t>12</t>
    </r>
    <r>
      <rPr>
        <sz val="10"/>
        <rFont val="Times New Roman"/>
        <family val="1"/>
      </rPr>
      <t xml:space="preserve"> Above Grade</t>
    </r>
  </si>
  <si>
    <r>
      <t>Wall· int</t>
    </r>
    <r>
      <rPr>
        <vertAlign val="superscript"/>
        <sz val="10"/>
        <rFont val="Times New Roman"/>
        <family val="1"/>
      </rPr>
      <t>4</t>
    </r>
    <r>
      <rPr>
        <sz val="10"/>
        <rFont val="Times New Roman"/>
        <family val="1"/>
      </rPr>
      <t xml:space="preserve"> Below Grade</t>
    </r>
  </si>
  <si>
    <r>
      <t>Wall· ext</t>
    </r>
    <r>
      <rPr>
        <vertAlign val="superscript"/>
        <sz val="10"/>
        <rFont val="Times New Roman"/>
        <family val="1"/>
      </rPr>
      <t>4</t>
    </r>
    <r>
      <rPr>
        <sz val="10"/>
        <rFont val="Times New Roman"/>
        <family val="1"/>
      </rPr>
      <t xml:space="preserve"> Below Grade</t>
    </r>
  </si>
  <si>
    <r>
      <t>Floor</t>
    </r>
    <r>
      <rPr>
        <vertAlign val="superscript"/>
        <sz val="10"/>
        <rFont val="Times New Roman"/>
        <family val="1"/>
      </rPr>
      <t>5</t>
    </r>
  </si>
  <si>
    <r>
      <t>Overhead</t>
    </r>
    <r>
      <rPr>
        <vertAlign val="superscript"/>
        <sz val="10"/>
        <rFont val="Times New Roman"/>
        <family val="1"/>
      </rPr>
      <t>11</t>
    </r>
  </si>
  <si>
    <r>
      <t>R-21 Int.</t>
    </r>
    <r>
      <rPr>
        <vertAlign val="superscript"/>
        <sz val="10"/>
        <rFont val="Times New Roman"/>
        <family val="1"/>
      </rPr>
      <t>7</t>
    </r>
  </si>
  <si>
    <t>Component performance compliance: Reduce the Target UA from Table 5.1 by 30%, as determined using EQUATION 1.</t>
  </si>
  <si>
    <t>Component performance compliance: Reduce the Target UA from Table 5.1 by 15%, as determined using EQUATION 1.</t>
  </si>
  <si>
    <t>Component performance compliance: Reduce the Target UA from Table 5-1 by 5%, as determined using EQUATION 1.</t>
  </si>
  <si>
    <t>R-10        2'</t>
  </si>
  <si>
    <t>R-10         2'</t>
  </si>
  <si>
    <t>Glazing UA for Heating System Size Only = Area X 0.63</t>
  </si>
  <si>
    <r>
      <t>Slab</t>
    </r>
    <r>
      <rPr>
        <vertAlign val="superscript"/>
        <sz val="10"/>
        <rFont val="Times New Roman"/>
        <family val="1"/>
      </rPr>
      <t>6</t>
    </r>
    <r>
      <rPr>
        <sz val="10"/>
        <rFont val="Times New Roman"/>
        <family val="1"/>
      </rPr>
      <t xml:space="preserve">   on  Grade</t>
    </r>
  </si>
  <si>
    <t>R-21        TB</t>
  </si>
  <si>
    <t>F-Factor</t>
  </si>
  <si>
    <t>Sum of Area X 3 (This total is automatically included in the glazing area total.)</t>
  </si>
  <si>
    <r>
      <t>Design Temperature Difference (</t>
    </r>
    <r>
      <rPr>
        <sz val="10"/>
        <rFont val="Calibri"/>
        <family val="2"/>
      </rPr>
      <t>∆</t>
    </r>
    <r>
      <rPr>
        <sz val="10"/>
        <rFont val="Arial"/>
        <family val="2"/>
      </rPr>
      <t>T)</t>
    </r>
  </si>
  <si>
    <t>∆T = Indoor - Outdoor Design Temp</t>
  </si>
  <si>
    <t>Sum of UA X ∆T</t>
  </si>
  <si>
    <t>((Volume X  0.6) X ∆T) X .018))</t>
  </si>
  <si>
    <t>Prescriptive Energy Code Compliance for Single Family and Duplex Housing: Zone 2</t>
  </si>
  <si>
    <t>in Climate Zone 2.</t>
  </si>
  <si>
    <t>R-12</t>
  </si>
  <si>
    <t xml:space="preserve">R-19 + R-5 </t>
  </si>
  <si>
    <t>See WSEC table 6-2 for footnotes</t>
  </si>
  <si>
    <t>Simple Heating System Size: Climate Zone 2</t>
  </si>
  <si>
    <t>R-19 + R-5 c.i.</t>
  </si>
  <si>
    <t>R-24</t>
  </si>
</sst>
</file>

<file path=xl/styles.xml><?xml version="1.0" encoding="utf-8"?>
<styleSheet xmlns="http://schemas.openxmlformats.org/spreadsheetml/2006/main">
  <numFmts count="2">
    <numFmt numFmtId="164" formatCode="0.000"/>
    <numFmt numFmtId="165" formatCode="0.0"/>
  </numFmts>
  <fonts count="37">
    <font>
      <sz val="10"/>
      <name val="Arial"/>
    </font>
    <font>
      <b/>
      <sz val="10"/>
      <name val="Arial"/>
      <family val="2"/>
    </font>
    <font>
      <vertAlign val="superscript"/>
      <sz val="10"/>
      <name val="Arial"/>
      <family val="2"/>
    </font>
    <font>
      <sz val="8"/>
      <name val="Arial"/>
      <family val="2"/>
    </font>
    <font>
      <i/>
      <sz val="10"/>
      <name val="Arial"/>
      <family val="2"/>
    </font>
    <font>
      <sz val="10"/>
      <name val="Arial"/>
      <family val="2"/>
    </font>
    <font>
      <sz val="8"/>
      <name val="Arial"/>
      <family val="2"/>
    </font>
    <font>
      <b/>
      <sz val="8"/>
      <name val="Arial"/>
      <family val="2"/>
    </font>
    <font>
      <sz val="9"/>
      <name val="Times New Roman"/>
      <family val="1"/>
    </font>
    <font>
      <i/>
      <vertAlign val="superscript"/>
      <sz val="10"/>
      <name val="Arial"/>
      <family val="2"/>
    </font>
    <font>
      <b/>
      <sz val="8"/>
      <color indexed="81"/>
      <name val="Tahoma"/>
      <family val="2"/>
    </font>
    <font>
      <i/>
      <sz val="8"/>
      <name val="Arial"/>
      <family val="2"/>
    </font>
    <font>
      <b/>
      <sz val="12"/>
      <name val="Book Antiqua"/>
      <family val="1"/>
    </font>
    <font>
      <sz val="6"/>
      <name val="Arial"/>
      <family val="2"/>
    </font>
    <font>
      <b/>
      <sz val="16"/>
      <color indexed="9"/>
      <name val="Arial"/>
      <family val="2"/>
    </font>
    <font>
      <b/>
      <sz val="7"/>
      <name val="Courier New"/>
      <family val="3"/>
    </font>
    <font>
      <u/>
      <sz val="10"/>
      <name val="Arial"/>
      <family val="2"/>
    </font>
    <font>
      <sz val="12"/>
      <name val="Arial"/>
      <family val="2"/>
    </font>
    <font>
      <b/>
      <sz val="12"/>
      <name val="Arial"/>
      <family val="2"/>
    </font>
    <font>
      <sz val="8"/>
      <color indexed="81"/>
      <name val="Tahoma"/>
      <family val="2"/>
    </font>
    <font>
      <strike/>
      <sz val="10"/>
      <name val="Arial"/>
      <family val="2"/>
    </font>
    <font>
      <b/>
      <strike/>
      <sz val="10"/>
      <name val="Arial"/>
      <family val="2"/>
    </font>
    <font>
      <b/>
      <u/>
      <sz val="10"/>
      <name val="Times New Roman"/>
      <family val="1"/>
    </font>
    <font>
      <sz val="12"/>
      <name val="Times New Roman"/>
      <family val="1"/>
    </font>
    <font>
      <b/>
      <u/>
      <sz val="12"/>
      <name val="Times New Roman"/>
      <family val="1"/>
    </font>
    <font>
      <b/>
      <sz val="12"/>
      <name val="Times New Roman"/>
      <family val="1"/>
    </font>
    <font>
      <sz val="10"/>
      <name val="Times New Roman"/>
      <family val="1"/>
    </font>
    <font>
      <b/>
      <sz val="10"/>
      <name val="Times New Roman"/>
      <family val="1"/>
    </font>
    <font>
      <b/>
      <u/>
      <vertAlign val="superscript"/>
      <sz val="10"/>
      <name val="Times New Roman"/>
      <family val="1"/>
    </font>
    <font>
      <vertAlign val="superscript"/>
      <sz val="10"/>
      <name val="Times New Roman"/>
      <family val="1"/>
    </font>
    <font>
      <sz val="12"/>
      <name val="Courier New"/>
      <family val="3"/>
    </font>
    <font>
      <sz val="8"/>
      <name val="Times New Roman"/>
      <family val="1"/>
    </font>
    <font>
      <u val="double"/>
      <sz val="10"/>
      <name val="Arial"/>
      <family val="2"/>
    </font>
    <font>
      <sz val="8"/>
      <name val="Tahoma"/>
      <family val="2"/>
    </font>
    <font>
      <b/>
      <u/>
      <sz val="10"/>
      <name val="Arial"/>
      <family val="2"/>
    </font>
    <font>
      <sz val="10"/>
      <color rgb="FFFF0000"/>
      <name val="Arial"/>
      <family val="2"/>
    </font>
    <font>
      <sz val="10"/>
      <name val="Calibri"/>
      <family val="2"/>
    </font>
  </fonts>
  <fills count="10">
    <fill>
      <patternFill patternType="none"/>
    </fill>
    <fill>
      <patternFill patternType="gray125"/>
    </fill>
    <fill>
      <patternFill patternType="solid">
        <fgColor indexed="8"/>
        <bgColor indexed="64"/>
      </patternFill>
    </fill>
    <fill>
      <patternFill patternType="solid">
        <fgColor indexed="43"/>
        <bgColor indexed="64"/>
      </patternFill>
    </fill>
    <fill>
      <patternFill patternType="gray0625">
        <fgColor theme="0" tint="-0.14996795556505021"/>
        <bgColor indexed="65"/>
      </patternFill>
    </fill>
    <fill>
      <patternFill patternType="solid">
        <fgColor indexed="65"/>
        <bgColor theme="0"/>
      </patternFill>
    </fill>
    <fill>
      <patternFill patternType="gray0625">
        <fgColor theme="0"/>
      </patternFill>
    </fill>
    <fill>
      <patternFill patternType="gray0625">
        <fgColor theme="0"/>
        <bgColor rgb="FFFFFF66"/>
      </patternFill>
    </fill>
    <fill>
      <patternFill patternType="solid">
        <fgColor rgb="FFFFFF66"/>
        <bgColor theme="0"/>
      </patternFill>
    </fill>
    <fill>
      <patternFill patternType="gray0625">
        <fgColor theme="0"/>
        <bgColor rgb="FFFFFF00"/>
      </patternFill>
    </fill>
  </fills>
  <borders count="18">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top/>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style="thin">
        <color indexed="64"/>
      </bottom>
      <diagonal/>
    </border>
  </borders>
  <cellStyleXfs count="8">
    <xf numFmtId="0" fontId="0" fillId="0" borderId="0"/>
    <xf numFmtId="0" fontId="6" fillId="0" borderId="1" applyBorder="0">
      <alignment vertical="top"/>
    </xf>
    <xf numFmtId="0" fontId="12" fillId="0" borderId="0">
      <alignment vertical="center"/>
    </xf>
    <xf numFmtId="0" fontId="13" fillId="0" borderId="0">
      <alignment vertical="top"/>
    </xf>
    <xf numFmtId="0" fontId="14" fillId="2" borderId="0">
      <alignment vertical="center"/>
    </xf>
    <xf numFmtId="165" fontId="15" fillId="0" borderId="2" applyFill="0" applyBorder="0">
      <alignment vertical="center"/>
      <protection locked="0"/>
    </xf>
    <xf numFmtId="0" fontId="15" fillId="0" borderId="3" applyFill="0" applyBorder="0">
      <alignment vertical="center"/>
    </xf>
    <xf numFmtId="0" fontId="5" fillId="0" borderId="0"/>
  </cellStyleXfs>
  <cellXfs count="214">
    <xf numFmtId="0" fontId="0" fillId="0" borderId="0" xfId="0"/>
    <xf numFmtId="164" fontId="5" fillId="0" borderId="0" xfId="0" applyNumberFormat="1" applyFont="1" applyFill="1" applyProtection="1"/>
    <xf numFmtId="165" fontId="5" fillId="0" borderId="0" xfId="0" applyNumberFormat="1" applyFont="1" applyFill="1" applyAlignment="1" applyProtection="1">
      <alignment horizontal="center"/>
    </xf>
    <xf numFmtId="165" fontId="5" fillId="0" borderId="0" xfId="0" applyNumberFormat="1" applyFont="1" applyFill="1" applyAlignment="1" applyProtection="1">
      <alignment horizontal="right"/>
    </xf>
    <xf numFmtId="0" fontId="0" fillId="0" borderId="0" xfId="0" applyFill="1"/>
    <xf numFmtId="2" fontId="5" fillId="0" borderId="0" xfId="0" applyNumberFormat="1" applyFont="1" applyFill="1" applyProtection="1"/>
    <xf numFmtId="2" fontId="5" fillId="0" borderId="0" xfId="0" applyNumberFormat="1" applyFont="1" applyFill="1" applyAlignment="1" applyProtection="1">
      <alignment horizontal="right"/>
    </xf>
    <xf numFmtId="2" fontId="5" fillId="0" borderId="0" xfId="0" applyNumberFormat="1" applyFont="1" applyFill="1" applyBorder="1" applyProtection="1"/>
    <xf numFmtId="165" fontId="5" fillId="0" borderId="0" xfId="0" applyNumberFormat="1" applyFont="1" applyFill="1" applyBorder="1" applyProtection="1"/>
    <xf numFmtId="165" fontId="0" fillId="0" borderId="0" xfId="0" applyNumberFormat="1" applyFill="1"/>
    <xf numFmtId="0" fontId="0" fillId="0" borderId="0" xfId="0" applyProtection="1"/>
    <xf numFmtId="0" fontId="5" fillId="0" borderId="0" xfId="0" applyFont="1" applyProtection="1"/>
    <xf numFmtId="0" fontId="0" fillId="0" borderId="0" xfId="0" applyBorder="1" applyProtection="1"/>
    <xf numFmtId="0" fontId="0" fillId="0" borderId="0" xfId="0" applyAlignment="1">
      <alignment wrapText="1"/>
    </xf>
    <xf numFmtId="0" fontId="1" fillId="0" borderId="0" xfId="0" applyFont="1" applyAlignment="1">
      <alignment wrapText="1"/>
    </xf>
    <xf numFmtId="0" fontId="0" fillId="0" borderId="0" xfId="0" applyAlignment="1" applyProtection="1">
      <alignment horizontal="left"/>
    </xf>
    <xf numFmtId="0" fontId="20" fillId="0" borderId="0" xfId="0" applyFont="1"/>
    <xf numFmtId="0" fontId="35" fillId="0" borderId="0" xfId="0" applyFont="1"/>
    <xf numFmtId="0" fontId="5" fillId="0" borderId="0" xfId="0" applyFont="1" applyFill="1"/>
    <xf numFmtId="0" fontId="0" fillId="0" borderId="0" xfId="0" applyFill="1" applyProtection="1"/>
    <xf numFmtId="0" fontId="5" fillId="3" borderId="0" xfId="7" applyFill="1"/>
    <xf numFmtId="0" fontId="23" fillId="3" borderId="0" xfId="7" applyFont="1" applyFill="1" applyAlignment="1">
      <alignment horizontal="center"/>
    </xf>
    <xf numFmtId="0" fontId="5" fillId="3" borderId="0" xfId="7" applyFont="1" applyFill="1"/>
    <xf numFmtId="0" fontId="18" fillId="3" borderId="0" xfId="7" applyFont="1" applyFill="1" applyAlignment="1">
      <alignment horizontal="center" vertical="center"/>
    </xf>
    <xf numFmtId="0" fontId="24" fillId="3" borderId="11" xfId="7" applyFont="1" applyFill="1" applyBorder="1" applyAlignment="1">
      <alignment horizontal="center" vertical="top" wrapText="1"/>
    </xf>
    <xf numFmtId="0" fontId="24" fillId="3" borderId="12" xfId="7" applyFont="1" applyFill="1" applyBorder="1" applyAlignment="1">
      <alignment horizontal="center" vertical="top" wrapText="1"/>
    </xf>
    <xf numFmtId="0" fontId="24" fillId="3" borderId="13" xfId="7" applyFont="1" applyFill="1" applyBorder="1" applyAlignment="1">
      <alignment horizontal="center" vertical="center" wrapText="1"/>
    </xf>
    <xf numFmtId="0" fontId="22" fillId="3" borderId="4" xfId="7" applyFont="1" applyFill="1" applyBorder="1" applyAlignment="1">
      <alignment vertical="top" wrapText="1"/>
    </xf>
    <xf numFmtId="0" fontId="26" fillId="3" borderId="5" xfId="7" applyFont="1" applyFill="1" applyBorder="1" applyAlignment="1">
      <alignment vertical="top" wrapText="1"/>
    </xf>
    <xf numFmtId="0" fontId="27" fillId="3" borderId="5" xfId="7" applyFont="1" applyFill="1" applyBorder="1" applyAlignment="1">
      <alignment vertical="top" wrapText="1"/>
    </xf>
    <xf numFmtId="0" fontId="22" fillId="3" borderId="5" xfId="7" applyFont="1" applyFill="1" applyBorder="1" applyAlignment="1">
      <alignment vertical="top" wrapText="1"/>
    </xf>
    <xf numFmtId="0" fontId="26" fillId="3" borderId="10" xfId="7" applyFont="1" applyFill="1" applyBorder="1" applyAlignment="1">
      <alignment vertical="top" wrapText="1"/>
    </xf>
    <xf numFmtId="0" fontId="17" fillId="3" borderId="0" xfId="7" applyFont="1" applyFill="1" applyBorder="1"/>
    <xf numFmtId="0" fontId="5" fillId="3" borderId="0" xfId="7" applyFont="1" applyFill="1" applyBorder="1"/>
    <xf numFmtId="0" fontId="18" fillId="3" borderId="0" xfId="7" applyFont="1" applyFill="1" applyBorder="1" applyAlignment="1">
      <alignment horizontal="center" vertical="center"/>
    </xf>
    <xf numFmtId="0" fontId="30" fillId="3" borderId="0" xfId="7" applyFont="1" applyFill="1" applyBorder="1" applyAlignment="1">
      <alignment horizontal="justify"/>
    </xf>
    <xf numFmtId="0" fontId="23" fillId="3" borderId="0" xfId="7" applyFont="1" applyFill="1" applyBorder="1" applyAlignment="1">
      <alignment horizontal="left" vertical="top"/>
    </xf>
    <xf numFmtId="0" fontId="27" fillId="3" borderId="0" xfId="7" applyFont="1" applyFill="1" applyBorder="1" applyAlignment="1">
      <alignment horizontal="justify"/>
    </xf>
    <xf numFmtId="0" fontId="23" fillId="3" borderId="0" xfId="7" applyFont="1" applyFill="1" applyBorder="1" applyAlignment="1">
      <alignment horizontal="justify"/>
    </xf>
    <xf numFmtId="0" fontId="31" fillId="3" borderId="0" xfId="7" applyFont="1" applyFill="1" applyBorder="1" applyAlignment="1">
      <alignment horizontal="left"/>
    </xf>
    <xf numFmtId="0" fontId="26" fillId="3" borderId="0" xfId="7" applyFont="1" applyFill="1" applyBorder="1" applyAlignment="1">
      <alignment horizontal="justify"/>
    </xf>
    <xf numFmtId="0" fontId="27" fillId="3" borderId="0" xfId="7" applyFont="1" applyFill="1" applyBorder="1" applyAlignment="1">
      <alignment wrapText="1"/>
    </xf>
    <xf numFmtId="0" fontId="17" fillId="3" borderId="0" xfId="7" applyFont="1" applyFill="1"/>
    <xf numFmtId="0" fontId="16" fillId="3" borderId="0" xfId="7" applyFont="1" applyFill="1"/>
    <xf numFmtId="0" fontId="0" fillId="0" borderId="0" xfId="0" applyAlignment="1">
      <alignment horizontal="center"/>
    </xf>
    <xf numFmtId="0" fontId="5" fillId="0" borderId="0" xfId="0" applyNumberFormat="1" applyFont="1" applyFill="1" applyBorder="1" applyAlignment="1" applyProtection="1">
      <protection locked="0"/>
    </xf>
    <xf numFmtId="0" fontId="1" fillId="4" borderId="0" xfId="0" applyFont="1" applyFill="1"/>
    <xf numFmtId="0" fontId="0" fillId="4" borderId="0" xfId="0" applyFill="1"/>
    <xf numFmtId="0" fontId="0" fillId="4" borderId="0" xfId="0" applyFill="1" applyAlignment="1">
      <alignment horizontal="center"/>
    </xf>
    <xf numFmtId="0" fontId="11" fillId="4" borderId="0" xfId="0" applyFont="1" applyFill="1"/>
    <xf numFmtId="0" fontId="11" fillId="4" borderId="0" xfId="0" applyFont="1" applyFill="1" applyBorder="1" applyAlignment="1">
      <alignment horizontal="center"/>
    </xf>
    <xf numFmtId="0" fontId="0" fillId="4" borderId="0" xfId="0" applyFill="1" applyBorder="1" applyAlignment="1" applyProtection="1">
      <alignment horizontal="center"/>
      <protection locked="0"/>
    </xf>
    <xf numFmtId="0" fontId="1" fillId="4" borderId="0" xfId="0" applyFont="1" applyFill="1" applyBorder="1" applyAlignment="1"/>
    <xf numFmtId="0" fontId="0" fillId="4" borderId="0" xfId="0" applyFill="1" applyBorder="1" applyAlignment="1"/>
    <xf numFmtId="0" fontId="0" fillId="4" borderId="0" xfId="0" applyFill="1" applyBorder="1" applyAlignment="1">
      <alignment horizontal="center"/>
    </xf>
    <xf numFmtId="0" fontId="0" fillId="4" borderId="0" xfId="0" applyFill="1" applyBorder="1"/>
    <xf numFmtId="0" fontId="5" fillId="4" borderId="0" xfId="0" applyFont="1" applyFill="1" applyAlignment="1">
      <alignment horizontal="center"/>
    </xf>
    <xf numFmtId="0" fontId="3" fillId="4" borderId="0" xfId="0" applyFont="1" applyFill="1"/>
    <xf numFmtId="0" fontId="0" fillId="4" borderId="0" xfId="0" applyFill="1" applyBorder="1" applyProtection="1"/>
    <xf numFmtId="0" fontId="1" fillId="4" borderId="0" xfId="0" applyFont="1" applyFill="1" applyAlignment="1">
      <alignment horizontal="center"/>
    </xf>
    <xf numFmtId="0" fontId="5" fillId="4" borderId="0" xfId="0" applyFont="1" applyFill="1"/>
    <xf numFmtId="165" fontId="0" fillId="4" borderId="3" xfId="0" applyNumberFormat="1" applyFill="1" applyBorder="1"/>
    <xf numFmtId="0" fontId="0" fillId="4" borderId="0" xfId="0" applyFill="1" applyProtection="1">
      <protection locked="0"/>
    </xf>
    <xf numFmtId="0" fontId="21" fillId="4" borderId="0" xfId="0" applyFont="1" applyFill="1"/>
    <xf numFmtId="0" fontId="20" fillId="4" borderId="0" xfId="0" applyFont="1" applyFill="1"/>
    <xf numFmtId="0" fontId="20" fillId="4" borderId="0" xfId="0" applyFont="1" applyFill="1" applyAlignment="1">
      <alignment horizontal="center"/>
    </xf>
    <xf numFmtId="0" fontId="21" fillId="4" borderId="0" xfId="0" applyFont="1" applyFill="1" applyAlignment="1">
      <alignment horizontal="center"/>
    </xf>
    <xf numFmtId="165" fontId="5" fillId="4" borderId="3" xfId="0" applyNumberFormat="1" applyFont="1" applyFill="1" applyBorder="1"/>
    <xf numFmtId="0" fontId="5" fillId="4" borderId="0" xfId="0" applyFont="1" applyFill="1" applyAlignment="1">
      <alignment horizontal="right"/>
    </xf>
    <xf numFmtId="0" fontId="0" fillId="4" borderId="0" xfId="0" applyFill="1" applyAlignment="1">
      <alignment horizontal="right"/>
    </xf>
    <xf numFmtId="1" fontId="0" fillId="4" borderId="3" xfId="0" applyNumberFormat="1" applyFill="1" applyBorder="1" applyAlignment="1">
      <alignment horizontal="right"/>
    </xf>
    <xf numFmtId="1" fontId="0" fillId="4" borderId="0" xfId="0" applyNumberFormat="1" applyFill="1" applyAlignment="1">
      <alignment horizontal="right"/>
    </xf>
    <xf numFmtId="1" fontId="0" fillId="4" borderId="0" xfId="0" applyNumberFormat="1" applyFill="1"/>
    <xf numFmtId="1" fontId="0" fillId="4" borderId="3" xfId="0" applyNumberFormat="1" applyFill="1" applyBorder="1"/>
    <xf numFmtId="0" fontId="6" fillId="4" borderId="0" xfId="0" applyFont="1" applyFill="1"/>
    <xf numFmtId="0" fontId="7" fillId="4" borderId="0" xfId="0" applyFont="1" applyFill="1"/>
    <xf numFmtId="9" fontId="0" fillId="4" borderId="0" xfId="0" applyNumberFormat="1" applyFill="1" applyBorder="1"/>
    <xf numFmtId="1" fontId="0" fillId="5" borderId="3" xfId="0" applyNumberFormat="1" applyFill="1" applyBorder="1" applyProtection="1">
      <protection locked="0"/>
    </xf>
    <xf numFmtId="0" fontId="0" fillId="5" borderId="0" xfId="0" applyFill="1" applyProtection="1"/>
    <xf numFmtId="0" fontId="27" fillId="6" borderId="3" xfId="0" applyFont="1" applyFill="1" applyBorder="1" applyAlignment="1" applyProtection="1">
      <alignment vertical="top" wrapText="1"/>
    </xf>
    <xf numFmtId="0" fontId="0" fillId="4" borderId="0" xfId="0" applyFill="1" applyProtection="1"/>
    <xf numFmtId="0" fontId="1" fillId="4" borderId="0" xfId="0" applyFont="1" applyFill="1" applyProtection="1"/>
    <xf numFmtId="0" fontId="0" fillId="4" borderId="0" xfId="0" applyFill="1" applyAlignment="1" applyProtection="1">
      <alignment horizontal="left"/>
    </xf>
    <xf numFmtId="0" fontId="11" fillId="4" borderId="0" xfId="0" applyFont="1" applyFill="1" applyProtection="1"/>
    <xf numFmtId="0" fontId="5" fillId="4" borderId="0" xfId="0" applyFont="1" applyFill="1" applyProtection="1"/>
    <xf numFmtId="0" fontId="5" fillId="4" borderId="0" xfId="0" applyFont="1" applyFill="1" applyBorder="1" applyAlignment="1" applyProtection="1">
      <alignment horizontal="left"/>
    </xf>
    <xf numFmtId="0" fontId="26" fillId="4" borderId="3" xfId="0" applyFont="1" applyFill="1" applyBorder="1" applyAlignment="1" applyProtection="1">
      <alignment horizontal="center" vertical="center" wrapText="1"/>
    </xf>
    <xf numFmtId="0" fontId="26" fillId="4" borderId="10" xfId="0" applyFont="1" applyFill="1" applyBorder="1" applyAlignment="1" applyProtection="1">
      <alignment horizontal="center" vertical="center" wrapText="1"/>
    </xf>
    <xf numFmtId="9" fontId="27" fillId="4" borderId="3" xfId="0" applyNumberFormat="1" applyFont="1" applyFill="1" applyBorder="1" applyAlignment="1" applyProtection="1">
      <alignment horizontal="center" vertical="center" wrapText="1"/>
    </xf>
    <xf numFmtId="2" fontId="26" fillId="4" borderId="3" xfId="0" applyNumberFormat="1" applyFont="1" applyFill="1" applyBorder="1" applyAlignment="1" applyProtection="1">
      <alignment horizontal="center" vertical="center" wrapText="1"/>
    </xf>
    <xf numFmtId="0" fontId="27" fillId="4" borderId="3" xfId="0" applyFont="1" applyFill="1" applyBorder="1" applyAlignment="1" applyProtection="1">
      <alignment horizontal="center" vertical="center" wrapText="1"/>
    </xf>
    <xf numFmtId="0" fontId="5" fillId="4" borderId="0" xfId="0" applyFont="1" applyFill="1" applyBorder="1" applyProtection="1"/>
    <xf numFmtId="0" fontId="5" fillId="4" borderId="0" xfId="0" applyFont="1" applyFill="1" applyAlignment="1" applyProtection="1">
      <alignment horizontal="left"/>
    </xf>
    <xf numFmtId="2" fontId="1" fillId="4" borderId="0" xfId="0" applyNumberFormat="1" applyFont="1" applyFill="1" applyProtection="1"/>
    <xf numFmtId="2" fontId="0" fillId="4" borderId="0" xfId="0" applyNumberFormat="1" applyFill="1" applyProtection="1"/>
    <xf numFmtId="2" fontId="5" fillId="4" borderId="0" xfId="0" applyNumberFormat="1" applyFont="1" applyFill="1" applyProtection="1"/>
    <xf numFmtId="0" fontId="5" fillId="4" borderId="3" xfId="0" applyNumberFormat="1" applyFont="1" applyFill="1" applyBorder="1" applyAlignment="1" applyProtection="1">
      <alignment horizontal="center"/>
    </xf>
    <xf numFmtId="2" fontId="5" fillId="4" borderId="0" xfId="0" applyNumberFormat="1" applyFont="1" applyFill="1" applyBorder="1" applyAlignment="1" applyProtection="1">
      <alignment horizontal="left"/>
    </xf>
    <xf numFmtId="165" fontId="0" fillId="4" borderId="0" xfId="0" applyNumberFormat="1" applyFill="1" applyAlignment="1" applyProtection="1">
      <alignment horizontal="center" vertical="center"/>
    </xf>
    <xf numFmtId="2" fontId="0" fillId="4" borderId="0" xfId="0" applyNumberFormat="1" applyFill="1" applyProtection="1">
      <protection locked="0"/>
    </xf>
    <xf numFmtId="0" fontId="0" fillId="4" borderId="3" xfId="0" applyNumberFormat="1" applyFill="1" applyBorder="1" applyAlignment="1" applyProtection="1">
      <alignment horizontal="center"/>
    </xf>
    <xf numFmtId="0" fontId="5" fillId="4" borderId="1" xfId="0" applyNumberFormat="1" applyFont="1" applyFill="1" applyBorder="1" applyAlignment="1" applyProtection="1">
      <alignment horizontal="center"/>
    </xf>
    <xf numFmtId="2" fontId="5" fillId="4" borderId="2" xfId="0" applyNumberFormat="1" applyFont="1" applyFill="1" applyBorder="1" applyAlignment="1" applyProtection="1">
      <alignment horizontal="left"/>
    </xf>
    <xf numFmtId="2" fontId="5" fillId="4" borderId="1" xfId="0" applyNumberFormat="1" applyFont="1" applyFill="1" applyBorder="1" applyAlignment="1" applyProtection="1"/>
    <xf numFmtId="2" fontId="5" fillId="4" borderId="8" xfId="0" applyNumberFormat="1" applyFont="1" applyFill="1" applyBorder="1" applyAlignment="1" applyProtection="1"/>
    <xf numFmtId="2" fontId="5" fillId="4" borderId="0" xfId="0" applyNumberFormat="1" applyFont="1" applyFill="1" applyBorder="1" applyAlignment="1" applyProtection="1"/>
    <xf numFmtId="1" fontId="32" fillId="6" borderId="17" xfId="0" applyNumberFormat="1" applyFont="1" applyFill="1" applyBorder="1" applyAlignment="1" applyProtection="1">
      <alignment horizontal="center"/>
      <protection locked="0"/>
    </xf>
    <xf numFmtId="2" fontId="11" fillId="4" borderId="0" xfId="0" applyNumberFormat="1" applyFont="1" applyFill="1" applyProtection="1"/>
    <xf numFmtId="2" fontId="5" fillId="4" borderId="0" xfId="0" applyNumberFormat="1" applyFont="1" applyFill="1" applyAlignment="1" applyProtection="1">
      <alignment horizontal="right"/>
    </xf>
    <xf numFmtId="2" fontId="5" fillId="4" borderId="0" xfId="0" applyNumberFormat="1" applyFont="1" applyFill="1" applyAlignment="1" applyProtection="1">
      <alignment vertical="center"/>
    </xf>
    <xf numFmtId="2" fontId="5" fillId="4" borderId="0" xfId="0" applyNumberFormat="1" applyFont="1" applyFill="1" applyBorder="1" applyAlignment="1" applyProtection="1">
      <alignment vertical="center"/>
    </xf>
    <xf numFmtId="0" fontId="9" fillId="4" borderId="0" xfId="0" applyFont="1" applyFill="1" applyBorder="1" applyAlignment="1" applyProtection="1">
      <alignment horizontal="right"/>
    </xf>
    <xf numFmtId="0" fontId="2" fillId="4" borderId="0" xfId="0" applyFont="1" applyFill="1" applyBorder="1" applyAlignment="1" applyProtection="1">
      <alignment horizontal="right"/>
    </xf>
    <xf numFmtId="165" fontId="5" fillId="4" borderId="3" xfId="0" applyNumberFormat="1" applyFont="1" applyFill="1" applyBorder="1" applyAlignment="1" applyProtection="1">
      <alignment horizontal="right"/>
    </xf>
    <xf numFmtId="0" fontId="5" fillId="4" borderId="0" xfId="0" applyFont="1" applyFill="1" applyBorder="1" applyAlignment="1" applyProtection="1">
      <alignment horizontal="right"/>
    </xf>
    <xf numFmtId="10" fontId="5" fillId="4" borderId="0" xfId="0" applyNumberFormat="1" applyFont="1" applyFill="1" applyBorder="1" applyAlignment="1" applyProtection="1">
      <alignment horizontal="right"/>
    </xf>
    <xf numFmtId="2" fontId="5" fillId="4" borderId="0" xfId="0" applyNumberFormat="1" applyFont="1" applyFill="1" applyAlignment="1" applyProtection="1">
      <alignment horizontal="right" vertical="center"/>
    </xf>
    <xf numFmtId="10" fontId="5" fillId="4" borderId="3" xfId="0" applyNumberFormat="1" applyFont="1" applyFill="1" applyBorder="1" applyAlignment="1" applyProtection="1">
      <alignment horizontal="right"/>
    </xf>
    <xf numFmtId="2" fontId="5" fillId="4" borderId="0" xfId="0" applyNumberFormat="1" applyFont="1" applyFill="1" applyAlignment="1" applyProtection="1">
      <alignment horizontal="center"/>
    </xf>
    <xf numFmtId="1" fontId="5" fillId="4" borderId="0" xfId="0" applyNumberFormat="1" applyFont="1" applyFill="1" applyAlignment="1" applyProtection="1">
      <alignment horizontal="center"/>
    </xf>
    <xf numFmtId="2" fontId="5" fillId="4" borderId="0" xfId="0" applyNumberFormat="1" applyFont="1" applyFill="1" applyAlignment="1" applyProtection="1">
      <alignment horizontal="left"/>
    </xf>
    <xf numFmtId="2" fontId="2" fillId="4" borderId="0" xfId="0" applyNumberFormat="1" applyFont="1" applyFill="1" applyAlignment="1" applyProtection="1">
      <alignment horizontal="center"/>
    </xf>
    <xf numFmtId="165" fontId="5" fillId="4" borderId="3" xfId="0" applyNumberFormat="1" applyFont="1" applyFill="1" applyBorder="1" applyProtection="1"/>
    <xf numFmtId="2" fontId="3" fillId="4" borderId="3" xfId="0" applyNumberFormat="1" applyFont="1" applyFill="1" applyBorder="1" applyAlignment="1" applyProtection="1">
      <alignment horizontal="left"/>
    </xf>
    <xf numFmtId="2" fontId="4" fillId="4" borderId="0" xfId="0" applyNumberFormat="1" applyFont="1" applyFill="1" applyAlignment="1" applyProtection="1">
      <alignment horizontal="right"/>
    </xf>
    <xf numFmtId="2" fontId="5" fillId="4" borderId="0" xfId="0" applyNumberFormat="1" applyFont="1" applyFill="1" applyBorder="1" applyAlignment="1" applyProtection="1">
      <alignment horizontal="right"/>
    </xf>
    <xf numFmtId="2" fontId="5" fillId="4" borderId="3" xfId="0" applyNumberFormat="1" applyFont="1" applyFill="1" applyBorder="1" applyAlignment="1" applyProtection="1">
      <alignment horizontal="right"/>
    </xf>
    <xf numFmtId="165" fontId="5" fillId="4" borderId="0" xfId="0" applyNumberFormat="1" applyFont="1" applyFill="1" applyBorder="1" applyAlignment="1" applyProtection="1">
      <alignment horizontal="right"/>
    </xf>
    <xf numFmtId="0" fontId="1" fillId="4" borderId="0" xfId="0" applyFont="1" applyFill="1" applyBorder="1" applyProtection="1"/>
    <xf numFmtId="0" fontId="2" fillId="4" borderId="5" xfId="0" applyNumberFormat="1" applyFont="1" applyFill="1" applyBorder="1" applyProtection="1"/>
    <xf numFmtId="0" fontId="2" fillId="4" borderId="5" xfId="0" applyNumberFormat="1" applyFont="1" applyFill="1" applyBorder="1" applyAlignment="1" applyProtection="1">
      <alignment vertical="center"/>
    </xf>
    <xf numFmtId="0" fontId="2" fillId="4" borderId="5" xfId="0" applyNumberFormat="1" applyFont="1" applyFill="1" applyBorder="1" applyAlignment="1" applyProtection="1">
      <alignment horizontal="center"/>
    </xf>
    <xf numFmtId="164" fontId="5" fillId="4" borderId="5" xfId="0" applyNumberFormat="1" applyFont="1" applyFill="1" applyBorder="1" applyAlignment="1" applyProtection="1">
      <alignment horizontal="right"/>
    </xf>
    <xf numFmtId="49" fontId="5" fillId="4" borderId="0" xfId="0" applyNumberFormat="1" applyFont="1" applyFill="1" applyProtection="1"/>
    <xf numFmtId="49" fontId="5" fillId="4" borderId="0" xfId="0" applyNumberFormat="1" applyFont="1" applyFill="1" applyAlignment="1" applyProtection="1">
      <alignment horizontal="center"/>
    </xf>
    <xf numFmtId="49" fontId="5" fillId="4" borderId="7" xfId="0" applyNumberFormat="1" applyFont="1" applyFill="1" applyBorder="1" applyAlignment="1" applyProtection="1">
      <alignment horizontal="center"/>
    </xf>
    <xf numFmtId="2" fontId="5" fillId="4" borderId="0" xfId="0" applyNumberFormat="1" applyFont="1" applyFill="1" applyBorder="1" applyProtection="1"/>
    <xf numFmtId="164" fontId="5" fillId="4" borderId="6" xfId="0" applyNumberFormat="1" applyFont="1" applyFill="1" applyBorder="1" applyAlignment="1" applyProtection="1">
      <alignment horizontal="right"/>
    </xf>
    <xf numFmtId="49" fontId="5" fillId="4" borderId="0" xfId="0" applyNumberFormat="1" applyFont="1" applyFill="1" applyBorder="1" applyAlignment="1" applyProtection="1">
      <alignment horizontal="center"/>
    </xf>
    <xf numFmtId="164" fontId="5" fillId="4" borderId="0" xfId="0" applyNumberFormat="1" applyFont="1" applyFill="1" applyBorder="1" applyAlignment="1" applyProtection="1">
      <alignment horizontal="right"/>
    </xf>
    <xf numFmtId="0" fontId="2" fillId="4" borderId="0" xfId="0" applyNumberFormat="1" applyFont="1" applyFill="1" applyBorder="1" applyProtection="1"/>
    <xf numFmtId="165" fontId="5" fillId="4" borderId="8" xfId="0" applyNumberFormat="1" applyFont="1" applyFill="1" applyBorder="1" applyAlignment="1" applyProtection="1">
      <alignment horizontal="right"/>
    </xf>
    <xf numFmtId="165" fontId="5" fillId="4" borderId="9" xfId="0" applyNumberFormat="1" applyFont="1" applyFill="1" applyBorder="1" applyAlignment="1" applyProtection="1">
      <alignment horizontal="right"/>
    </xf>
    <xf numFmtId="0" fontId="0" fillId="4" borderId="0" xfId="0" applyFill="1" applyAlignment="1" applyProtection="1">
      <alignment horizontal="center"/>
    </xf>
    <xf numFmtId="0" fontId="5" fillId="4" borderId="0" xfId="0" applyFont="1" applyFill="1" applyAlignment="1" applyProtection="1">
      <alignment horizontal="center"/>
    </xf>
    <xf numFmtId="0" fontId="5" fillId="4" borderId="0" xfId="0" applyNumberFormat="1" applyFont="1" applyFill="1" applyBorder="1" applyAlignment="1" applyProtection="1">
      <alignment horizontal="center"/>
    </xf>
    <xf numFmtId="0" fontId="5" fillId="4" borderId="0" xfId="0" applyNumberFormat="1" applyFont="1" applyFill="1" applyBorder="1" applyProtection="1"/>
    <xf numFmtId="2" fontId="0" fillId="4" borderId="0" xfId="0" applyNumberFormat="1" applyFill="1" applyAlignment="1" applyProtection="1">
      <protection locked="0"/>
    </xf>
    <xf numFmtId="0" fontId="5" fillId="0" borderId="0" xfId="0" applyFont="1"/>
    <xf numFmtId="0" fontId="5" fillId="7" borderId="3" xfId="0" applyNumberFormat="1" applyFont="1" applyFill="1" applyBorder="1" applyAlignment="1" applyProtection="1">
      <alignment horizontal="left"/>
      <protection locked="0"/>
    </xf>
    <xf numFmtId="0" fontId="2" fillId="7" borderId="3" xfId="0" applyNumberFormat="1" applyFont="1" applyFill="1" applyBorder="1" applyAlignment="1" applyProtection="1">
      <alignment horizontal="left"/>
      <protection locked="0"/>
    </xf>
    <xf numFmtId="2" fontId="5" fillId="7" borderId="3" xfId="0" applyNumberFormat="1" applyFont="1" applyFill="1" applyBorder="1" applyAlignment="1" applyProtection="1">
      <alignment horizontal="left"/>
      <protection locked="0"/>
    </xf>
    <xf numFmtId="2" fontId="5" fillId="7" borderId="3" xfId="0" applyNumberFormat="1" applyFont="1" applyFill="1" applyBorder="1" applyProtection="1">
      <protection locked="0"/>
    </xf>
    <xf numFmtId="49" fontId="5" fillId="7" borderId="3" xfId="0" applyNumberFormat="1" applyFont="1" applyFill="1" applyBorder="1" applyAlignment="1" applyProtection="1">
      <alignment horizontal="center"/>
      <protection locked="0"/>
    </xf>
    <xf numFmtId="9" fontId="5" fillId="7" borderId="3" xfId="0" applyNumberFormat="1" applyFont="1" applyFill="1" applyBorder="1" applyAlignment="1" applyProtection="1">
      <alignment horizontal="right"/>
      <protection locked="0"/>
    </xf>
    <xf numFmtId="0" fontId="5" fillId="7" borderId="3" xfId="0" applyNumberFormat="1" applyFont="1" applyFill="1" applyBorder="1" applyAlignment="1" applyProtection="1">
      <alignment horizontal="center"/>
      <protection locked="0"/>
    </xf>
    <xf numFmtId="0" fontId="5" fillId="7" borderId="3" xfId="0" applyNumberFormat="1" applyFont="1" applyFill="1" applyBorder="1" applyProtection="1">
      <protection locked="0"/>
    </xf>
    <xf numFmtId="0" fontId="2" fillId="7" borderId="3" xfId="0" applyNumberFormat="1" applyFont="1" applyFill="1" applyBorder="1" applyProtection="1">
      <protection locked="0"/>
    </xf>
    <xf numFmtId="2" fontId="5" fillId="8" borderId="3" xfId="0" applyNumberFormat="1" applyFont="1" applyFill="1" applyBorder="1" applyProtection="1">
      <protection locked="0"/>
    </xf>
    <xf numFmtId="0" fontId="0" fillId="8" borderId="3" xfId="0" applyFill="1" applyBorder="1" applyProtection="1">
      <protection locked="0"/>
    </xf>
    <xf numFmtId="0" fontId="5" fillId="8" borderId="3" xfId="0" applyFont="1" applyFill="1" applyBorder="1" applyProtection="1">
      <protection locked="0"/>
    </xf>
    <xf numFmtId="0" fontId="5" fillId="8" borderId="3" xfId="0" applyFont="1" applyFill="1" applyBorder="1" applyAlignment="1" applyProtection="1">
      <alignment horizontal="right"/>
      <protection locked="0"/>
    </xf>
    <xf numFmtId="49" fontId="5" fillId="7" borderId="3" xfId="0" applyNumberFormat="1" applyFont="1" applyFill="1" applyBorder="1" applyAlignment="1" applyProtection="1">
      <alignment horizontal="left"/>
      <protection locked="0"/>
    </xf>
    <xf numFmtId="2" fontId="5" fillId="4" borderId="0" xfId="0" applyNumberFormat="1" applyFont="1" applyFill="1" applyAlignment="1" applyProtection="1">
      <alignment horizontal="center"/>
    </xf>
    <xf numFmtId="0" fontId="26" fillId="4" borderId="3" xfId="0" applyFont="1" applyFill="1" applyBorder="1" applyAlignment="1" applyProtection="1">
      <alignment horizontal="center" vertical="center" wrapText="1"/>
    </xf>
    <xf numFmtId="165" fontId="5" fillId="4" borderId="1" xfId="0" applyNumberFormat="1" applyFont="1" applyFill="1" applyBorder="1" applyAlignment="1" applyProtection="1">
      <alignment horizontal="right"/>
    </xf>
    <xf numFmtId="165" fontId="5" fillId="4" borderId="7" xfId="0" applyNumberFormat="1" applyFont="1" applyFill="1" applyBorder="1" applyAlignment="1" applyProtection="1">
      <alignment horizontal="right"/>
    </xf>
    <xf numFmtId="1" fontId="0" fillId="4" borderId="3" xfId="0" applyNumberFormat="1" applyFill="1" applyBorder="1" applyProtection="1"/>
    <xf numFmtId="1" fontId="5" fillId="7" borderId="3" xfId="0" applyNumberFormat="1" applyFont="1" applyFill="1" applyBorder="1" applyAlignment="1" applyProtection="1">
      <alignment horizontal="left"/>
      <protection locked="0"/>
    </xf>
    <xf numFmtId="1" fontId="5" fillId="9" borderId="3" xfId="0" applyNumberFormat="1" applyFont="1" applyFill="1" applyBorder="1" applyAlignment="1" applyProtection="1">
      <alignment horizontal="left"/>
      <protection locked="0"/>
    </xf>
    <xf numFmtId="1" fontId="5" fillId="8" borderId="3" xfId="0" applyNumberFormat="1" applyFont="1" applyFill="1" applyBorder="1" applyAlignment="1" applyProtection="1">
      <alignment horizontal="left"/>
      <protection locked="0"/>
    </xf>
    <xf numFmtId="2" fontId="5" fillId="4" borderId="0" xfId="0" applyNumberFormat="1" applyFont="1" applyFill="1" applyAlignment="1" applyProtection="1">
      <alignment horizontal="center"/>
    </xf>
    <xf numFmtId="2" fontId="5" fillId="7" borderId="3" xfId="0" applyNumberFormat="1" applyFont="1" applyFill="1" applyBorder="1" applyAlignment="1" applyProtection="1">
      <alignment horizontal="right"/>
      <protection locked="0"/>
    </xf>
    <xf numFmtId="0" fontId="26" fillId="4" borderId="3" xfId="0" applyFont="1" applyFill="1" applyBorder="1" applyAlignment="1" applyProtection="1">
      <alignment horizontal="center" vertical="center" wrapText="1"/>
    </xf>
    <xf numFmtId="0" fontId="5" fillId="7" borderId="1" xfId="0" applyFont="1" applyFill="1" applyBorder="1" applyAlignment="1" applyProtection="1">
      <alignment horizontal="left"/>
      <protection locked="0"/>
    </xf>
    <xf numFmtId="0" fontId="5" fillId="7" borderId="8" xfId="0" applyFont="1" applyFill="1" applyBorder="1" applyAlignment="1" applyProtection="1">
      <alignment horizontal="left"/>
      <protection locked="0"/>
    </xf>
    <xf numFmtId="0" fontId="5" fillId="7" borderId="2" xfId="0" applyFont="1" applyFill="1" applyBorder="1" applyAlignment="1" applyProtection="1">
      <alignment horizontal="left"/>
      <protection locked="0"/>
    </xf>
    <xf numFmtId="0" fontId="26" fillId="4" borderId="3" xfId="0" applyFont="1" applyFill="1" applyBorder="1" applyAlignment="1" applyProtection="1">
      <alignment horizontal="center" vertical="center" wrapText="1"/>
    </xf>
    <xf numFmtId="2" fontId="5" fillId="4" borderId="1" xfId="0" applyNumberFormat="1" applyFont="1" applyFill="1" applyBorder="1" applyAlignment="1" applyProtection="1">
      <alignment horizontal="left"/>
    </xf>
    <xf numFmtId="2" fontId="5" fillId="4" borderId="8" xfId="0" applyNumberFormat="1" applyFont="1" applyFill="1" applyBorder="1" applyAlignment="1" applyProtection="1">
      <alignment horizontal="left"/>
    </xf>
    <xf numFmtId="2" fontId="5" fillId="4" borderId="2" xfId="0" applyNumberFormat="1" applyFont="1" applyFill="1" applyBorder="1" applyAlignment="1" applyProtection="1">
      <alignment horizontal="left"/>
    </xf>
    <xf numFmtId="2" fontId="5" fillId="4" borderId="0" xfId="0" applyNumberFormat="1" applyFont="1" applyFill="1" applyAlignment="1" applyProtection="1">
      <alignment horizontal="center"/>
    </xf>
    <xf numFmtId="2" fontId="0" fillId="4" borderId="0" xfId="0" applyNumberFormat="1" applyFill="1" applyAlignment="1" applyProtection="1">
      <alignment horizontal="center"/>
    </xf>
    <xf numFmtId="2" fontId="5" fillId="4" borderId="14" xfId="0" applyNumberFormat="1" applyFont="1" applyFill="1" applyBorder="1" applyAlignment="1" applyProtection="1">
      <alignment horizontal="left"/>
    </xf>
    <xf numFmtId="0" fontId="8" fillId="4" borderId="7" xfId="0" applyFont="1" applyFill="1" applyBorder="1" applyAlignment="1" applyProtection="1">
      <alignment horizontal="center" vertical="top" wrapText="1"/>
    </xf>
    <xf numFmtId="0" fontId="8" fillId="4" borderId="0" xfId="0" applyFont="1" applyFill="1" applyBorder="1" applyAlignment="1" applyProtection="1">
      <alignment horizontal="center" vertical="top" wrapText="1"/>
    </xf>
    <xf numFmtId="0" fontId="0" fillId="7" borderId="8" xfId="0" applyFill="1" applyBorder="1" applyAlignment="1" applyProtection="1">
      <alignment horizontal="left"/>
      <protection locked="0"/>
    </xf>
    <xf numFmtId="0" fontId="0" fillId="7" borderId="2" xfId="0" applyFill="1" applyBorder="1" applyAlignment="1" applyProtection="1">
      <alignment horizontal="left"/>
      <protection locked="0"/>
    </xf>
    <xf numFmtId="0" fontId="5" fillId="4" borderId="3" xfId="0" applyFont="1" applyFill="1" applyBorder="1" applyAlignment="1" applyProtection="1">
      <alignment horizontal="center" vertical="center" wrapText="1"/>
    </xf>
    <xf numFmtId="0" fontId="26" fillId="4" borderId="4" xfId="0" applyFont="1" applyFill="1" applyBorder="1" applyAlignment="1" applyProtection="1">
      <alignment horizontal="center" vertical="center" wrapText="1"/>
    </xf>
    <xf numFmtId="0" fontId="26" fillId="4" borderId="5" xfId="0" applyFont="1" applyFill="1" applyBorder="1" applyAlignment="1" applyProtection="1">
      <alignment horizontal="center" vertical="center" wrapText="1"/>
    </xf>
    <xf numFmtId="0" fontId="26" fillId="4" borderId="10" xfId="0" applyFont="1" applyFill="1" applyBorder="1" applyAlignment="1" applyProtection="1">
      <alignment horizontal="center" vertical="center" wrapText="1"/>
    </xf>
    <xf numFmtId="2" fontId="5" fillId="4" borderId="1" xfId="0" applyNumberFormat="1" applyFont="1" applyFill="1" applyBorder="1" applyAlignment="1" applyProtection="1"/>
    <xf numFmtId="2" fontId="5" fillId="4" borderId="8" xfId="0" applyNumberFormat="1" applyFont="1" applyFill="1" applyBorder="1" applyAlignment="1" applyProtection="1"/>
    <xf numFmtId="2" fontId="5" fillId="4" borderId="2" xfId="0" applyNumberFormat="1" applyFont="1" applyFill="1" applyBorder="1" applyAlignment="1" applyProtection="1"/>
    <xf numFmtId="0" fontId="23" fillId="3" borderId="15" xfId="7" applyFont="1" applyFill="1" applyBorder="1" applyAlignment="1">
      <alignment horizontal="center" vertical="top" wrapText="1"/>
    </xf>
    <xf numFmtId="0" fontId="25" fillId="3" borderId="16" xfId="7" applyFont="1" applyFill="1" applyBorder="1" applyAlignment="1">
      <alignment horizontal="center" vertical="center" wrapText="1"/>
    </xf>
    <xf numFmtId="0" fontId="23" fillId="3" borderId="1" xfId="7" applyFont="1" applyFill="1" applyBorder="1" applyAlignment="1">
      <alignment horizontal="center" vertical="top" wrapText="1"/>
    </xf>
    <xf numFmtId="0" fontId="25" fillId="3" borderId="2" xfId="7" applyFont="1" applyFill="1" applyBorder="1" applyAlignment="1">
      <alignment horizontal="center" vertical="center" wrapText="1"/>
    </xf>
    <xf numFmtId="0" fontId="22" fillId="3" borderId="0" xfId="7" applyFont="1" applyFill="1" applyAlignment="1">
      <alignment horizontal="center"/>
    </xf>
    <xf numFmtId="10" fontId="5" fillId="4" borderId="1" xfId="0" applyNumberFormat="1" applyFont="1" applyFill="1" applyBorder="1" applyAlignment="1" applyProtection="1"/>
    <xf numFmtId="10" fontId="5" fillId="4" borderId="2" xfId="0" applyNumberFormat="1" applyFont="1" applyFill="1" applyBorder="1" applyAlignment="1"/>
    <xf numFmtId="0" fontId="5" fillId="6" borderId="3" xfId="0" applyNumberFormat="1" applyFont="1" applyFill="1" applyBorder="1" applyAlignment="1" applyProtection="1">
      <alignment horizontal="left"/>
      <protection locked="0"/>
    </xf>
    <xf numFmtId="1" fontId="5" fillId="7" borderId="1" xfId="0" applyNumberFormat="1" applyFont="1" applyFill="1" applyBorder="1" applyAlignment="1" applyProtection="1">
      <protection locked="0"/>
    </xf>
    <xf numFmtId="0" fontId="0" fillId="7" borderId="2" xfId="0" applyFill="1" applyBorder="1" applyAlignment="1" applyProtection="1">
      <protection locked="0"/>
    </xf>
    <xf numFmtId="1" fontId="5" fillId="4" borderId="1" xfId="0" applyNumberFormat="1" applyFont="1" applyFill="1" applyBorder="1" applyAlignment="1" applyProtection="1"/>
    <xf numFmtId="1" fontId="5" fillId="4" borderId="2" xfId="0" applyNumberFormat="1" applyFont="1" applyFill="1" applyBorder="1" applyAlignment="1" applyProtection="1"/>
    <xf numFmtId="0" fontId="5" fillId="5" borderId="3" xfId="0" applyNumberFormat="1" applyFont="1" applyFill="1" applyBorder="1" applyAlignment="1" applyProtection="1">
      <alignment horizontal="left"/>
      <protection locked="0"/>
    </xf>
    <xf numFmtId="0" fontId="5" fillId="5" borderId="1" xfId="0" applyNumberFormat="1" applyFont="1" applyFill="1" applyBorder="1" applyAlignment="1" applyProtection="1">
      <alignment horizontal="left"/>
    </xf>
    <xf numFmtId="0" fontId="5" fillId="5" borderId="8" xfId="0" applyNumberFormat="1" applyFont="1" applyFill="1" applyBorder="1" applyAlignment="1" applyProtection="1">
      <alignment horizontal="left"/>
    </xf>
    <xf numFmtId="0" fontId="5" fillId="5" borderId="2" xfId="0" applyNumberFormat="1" applyFont="1" applyFill="1" applyBorder="1" applyAlignment="1" applyProtection="1">
      <alignment horizontal="left"/>
    </xf>
    <xf numFmtId="0" fontId="5" fillId="5" borderId="1" xfId="0" applyNumberFormat="1" applyFont="1" applyFill="1" applyBorder="1" applyAlignment="1" applyProtection="1">
      <alignment horizontal="left"/>
      <protection locked="0"/>
    </xf>
    <xf numFmtId="0" fontId="5" fillId="5" borderId="8" xfId="0" applyNumberFormat="1" applyFont="1" applyFill="1" applyBorder="1" applyAlignment="1" applyProtection="1">
      <alignment horizontal="left"/>
      <protection locked="0"/>
    </xf>
    <xf numFmtId="0" fontId="5" fillId="5" borderId="2" xfId="0" applyNumberFormat="1" applyFont="1" applyFill="1" applyBorder="1" applyAlignment="1" applyProtection="1">
      <alignment horizontal="left"/>
      <protection locked="0"/>
    </xf>
  </cellXfs>
  <cellStyles count="8">
    <cellStyle name="Body text" xfId="1"/>
    <cellStyle name="Body title" xfId="2"/>
    <cellStyle name="detail" xfId="3"/>
    <cellStyle name="Header" xfId="4"/>
    <cellStyle name="infill" xfId="5"/>
    <cellStyle name="infill locked" xfId="6"/>
    <cellStyle name="Normal" xfId="0" builtinId="0"/>
    <cellStyle name="Normal 2" xfId="7"/>
  </cellStyles>
  <dxfs count="2">
    <dxf>
      <font>
        <condense val="0"/>
        <extend val="0"/>
        <color indexed="9"/>
      </font>
    </dxf>
    <dxf>
      <font>
        <b val="0"/>
        <i val="0"/>
        <condense val="0"/>
        <extend val="0"/>
        <color indexed="9"/>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FF66"/>
    </mruColors>
  </colors>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5</xdr:col>
      <xdr:colOff>66675</xdr:colOff>
      <xdr:row>0</xdr:row>
      <xdr:rowOff>133350</xdr:rowOff>
    </xdr:from>
    <xdr:ext cx="184731" cy="264560"/>
    <xdr:sp macro="" textlink="">
      <xdr:nvSpPr>
        <xdr:cNvPr id="2" name="TextBox 1"/>
        <xdr:cNvSpPr txBox="1"/>
      </xdr:nvSpPr>
      <xdr:spPr>
        <a:xfrm>
          <a:off x="3114675" y="133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514350</xdr:colOff>
      <xdr:row>0</xdr:row>
      <xdr:rowOff>19050</xdr:rowOff>
    </xdr:from>
    <xdr:ext cx="3124200" cy="5086351"/>
    <xdr:sp macro="" textlink="">
      <xdr:nvSpPr>
        <xdr:cNvPr id="3" name="TextBox 2"/>
        <xdr:cNvSpPr txBox="1"/>
      </xdr:nvSpPr>
      <xdr:spPr>
        <a:xfrm>
          <a:off x="2952750" y="19050"/>
          <a:ext cx="3124200" cy="5086351"/>
        </a:xfrm>
        <a:prstGeom prst="rect">
          <a:avLst/>
        </a:prstGeom>
        <a:noFill/>
        <a:ln>
          <a:solidFill>
            <a:schemeClr val="tx1"/>
          </a:solidFill>
        </a:ln>
        <a:scene3d>
          <a:camera prst="orthographicFront"/>
          <a:lightRig rig="threePt" dir="t"/>
        </a:scene3d>
        <a:sp3d>
          <a:bevelT/>
        </a:sp3d>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pPr rtl="0"/>
          <a:r>
            <a:rPr lang="en-US" sz="1100" b="0" i="0" baseline="0">
              <a:solidFill>
                <a:schemeClr val="tx1"/>
              </a:solidFill>
              <a:latin typeface="+mn-lt"/>
              <a:ea typeface="+mn-ea"/>
              <a:cs typeface="+mn-cs"/>
            </a:rPr>
            <a:t>Copyright: Washington State University  Extension Energy Program*</a:t>
          </a:r>
          <a:endParaRPr lang="en-US"/>
        </a:p>
        <a:p>
          <a:pPr rtl="0"/>
          <a:r>
            <a:rPr lang="en-US" sz="1100" b="0" i="0" baseline="0">
              <a:solidFill>
                <a:schemeClr val="tx1"/>
              </a:solidFill>
              <a:latin typeface="+mn-lt"/>
              <a:ea typeface="+mn-ea"/>
              <a:cs typeface="+mn-cs"/>
            </a:rPr>
            <a:t>© 2010*</a:t>
          </a:r>
          <a:endParaRPr lang="en-US"/>
        </a:p>
        <a:p>
          <a:pPr rtl="0" fontAlgn="base"/>
          <a:endParaRPr lang="en-US" sz="1100" b="0" i="0" baseline="0">
            <a:solidFill>
              <a:schemeClr val="tx1"/>
            </a:solidFill>
            <a:latin typeface="+mn-lt"/>
            <a:ea typeface="+mn-ea"/>
            <a:cs typeface="+mn-cs"/>
          </a:endParaRPr>
        </a:p>
        <a:p>
          <a:pPr rtl="0"/>
          <a:r>
            <a:rPr lang="en-US" sz="1100" b="0" i="0" baseline="0">
              <a:solidFill>
                <a:schemeClr val="tx1"/>
              </a:solidFill>
              <a:latin typeface="+mn-lt"/>
              <a:ea typeface="+mn-ea"/>
              <a:cs typeface="+mn-cs"/>
            </a:rPr>
            <a:t>*WSUEEP grants limited, conditional permission to Designated Users for: </a:t>
          </a:r>
          <a:endParaRPr lang="en-US"/>
        </a:p>
        <a:p>
          <a:pPr rtl="0"/>
          <a:r>
            <a:rPr lang="en-US" sz="1100" b="0" i="0" baseline="0">
              <a:solidFill>
                <a:schemeClr val="tx1"/>
              </a:solidFill>
              <a:latin typeface="+mn-lt"/>
              <a:ea typeface="+mn-ea"/>
              <a:cs typeface="+mn-cs"/>
            </a:rPr>
            <a:t>1. Creation and distribution of free copies of the Spreadsheets and Workbooks, including electronic          reproduction;</a:t>
          </a:r>
          <a:endParaRPr lang="en-US"/>
        </a:p>
        <a:p>
          <a:pPr rtl="0"/>
          <a:r>
            <a:rPr lang="en-US" sz="1100" b="0" i="0" baseline="0">
              <a:solidFill>
                <a:schemeClr val="tx1"/>
              </a:solidFill>
              <a:latin typeface="+mn-lt"/>
              <a:ea typeface="+mn-ea"/>
              <a:cs typeface="+mn-cs"/>
            </a:rPr>
            <a:t>2. Editing of unprotected cells; and</a:t>
          </a:r>
          <a:endParaRPr lang="en-US"/>
        </a:p>
        <a:p>
          <a:pPr rtl="0"/>
          <a:r>
            <a:rPr lang="en-US" sz="1100" b="0" i="0" baseline="0">
              <a:solidFill>
                <a:schemeClr val="tx1"/>
              </a:solidFill>
              <a:latin typeface="+mn-lt"/>
              <a:ea typeface="+mn-ea"/>
              <a:cs typeface="+mn-cs"/>
            </a:rPr>
            <a:t>3. Printing results from the Workbooks;</a:t>
          </a:r>
          <a:endParaRPr lang="en-US"/>
        </a:p>
        <a:p>
          <a:pPr rtl="0" fontAlgn="base"/>
          <a:endParaRPr lang="en-US" sz="1100" b="0" i="0" baseline="0">
            <a:solidFill>
              <a:schemeClr val="tx1"/>
            </a:solidFill>
            <a:latin typeface="+mn-lt"/>
            <a:ea typeface="+mn-ea"/>
            <a:cs typeface="+mn-cs"/>
          </a:endParaRPr>
        </a:p>
        <a:p>
          <a:pPr rtl="0"/>
          <a:r>
            <a:rPr lang="en-US" sz="1100" b="0" i="0" baseline="0">
              <a:solidFill>
                <a:schemeClr val="tx1"/>
              </a:solidFill>
              <a:latin typeface="+mn-lt"/>
              <a:ea typeface="+mn-ea"/>
              <a:cs typeface="+mn-cs"/>
            </a:rPr>
            <a:t>The condition for permission is that the source of any materials copied or used from the Spreadsheets or Workbooks shall be acknowledged as: "Copied by permission from Washington State University  Extension Energy Program."</a:t>
          </a:r>
          <a:endParaRPr lang="en-US"/>
        </a:p>
        <a:p>
          <a:pPr rtl="0" fontAlgn="base"/>
          <a:endParaRPr lang="en-US" sz="1100" b="0" i="0" baseline="0">
            <a:solidFill>
              <a:schemeClr val="tx1"/>
            </a:solidFill>
            <a:latin typeface="+mn-lt"/>
            <a:ea typeface="+mn-ea"/>
            <a:cs typeface="+mn-cs"/>
          </a:endParaRPr>
        </a:p>
        <a:p>
          <a:pPr rtl="0"/>
          <a:r>
            <a:rPr lang="en-US" sz="1100" b="0" i="0" baseline="0">
              <a:solidFill>
                <a:schemeClr val="tx1"/>
              </a:solidFill>
              <a:latin typeface="+mn-lt"/>
              <a:ea typeface="+mn-ea"/>
              <a:cs typeface="+mn-cs"/>
            </a:rPr>
            <a:t>No other use or purpose for copying is permitted including, without limitation, changing password protected cells in the Workbooks or selling or using the Spreadsheets and Workbooks in any way calculated to derive profit as a product or service. Report any violations of this Copyright Policy to:</a:t>
          </a:r>
          <a:endParaRPr lang="en-US"/>
        </a:p>
        <a:p>
          <a:pPr rtl="0"/>
          <a:r>
            <a:rPr lang="en-US" sz="1100" b="0" i="0" baseline="0">
              <a:solidFill>
                <a:schemeClr val="tx1"/>
              </a:solidFill>
              <a:latin typeface="+mn-lt"/>
              <a:ea typeface="+mn-ea"/>
              <a:cs typeface="+mn-cs"/>
            </a:rPr>
            <a:t>EnergyCode@energy.wsu.edu</a:t>
          </a:r>
        </a:p>
        <a:p>
          <a:pPr rtl="0"/>
          <a:r>
            <a:rPr lang="en-US" sz="1100" b="0" i="0" baseline="0">
              <a:solidFill>
                <a:schemeClr val="tx1"/>
              </a:solidFill>
              <a:latin typeface="+mn-lt"/>
              <a:ea typeface="+mn-ea"/>
              <a:cs typeface="+mn-cs"/>
            </a:rPr>
            <a:t>All other rights reserved.</a:t>
          </a:r>
          <a:endParaRPr lang="en-US"/>
        </a:p>
        <a:p>
          <a:endParaRPr lang="en-US" sz="1100"/>
        </a:p>
      </xdr:txBody>
    </xdr:sp>
    <xdr:clientData/>
  </xdr:oneCellAnchor>
  <xdr:oneCellAnchor>
    <xdr:from>
      <xdr:col>0</xdr:col>
      <xdr:colOff>57150</xdr:colOff>
      <xdr:row>0</xdr:row>
      <xdr:rowOff>38099</xdr:rowOff>
    </xdr:from>
    <xdr:ext cx="2740687" cy="5076825"/>
    <xdr:sp macro="" textlink="">
      <xdr:nvSpPr>
        <xdr:cNvPr id="4" name="TextBox 3"/>
        <xdr:cNvSpPr txBox="1"/>
      </xdr:nvSpPr>
      <xdr:spPr>
        <a:xfrm>
          <a:off x="57150" y="38099"/>
          <a:ext cx="2740687" cy="5076825"/>
        </a:xfrm>
        <a:prstGeom prst="rect">
          <a:avLst/>
        </a:prstGeom>
        <a:noFill/>
        <a:ln>
          <a:solidFill>
            <a:schemeClr val="tx1"/>
          </a:solidFill>
        </a:ln>
        <a:scene3d>
          <a:camera prst="orthographicFront"/>
          <a:lightRig rig="threePt" dir="t"/>
        </a:scene3d>
        <a:sp3d>
          <a:bevelT/>
        </a:sp3d>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pPr marL="0" indent="0" rtl="0"/>
          <a:r>
            <a:rPr lang="en-US" sz="1100" b="1" i="0" baseline="0">
              <a:solidFill>
                <a:schemeClr val="tx1"/>
              </a:solidFill>
              <a:latin typeface="+mn-lt"/>
              <a:ea typeface="+mn-ea"/>
              <a:cs typeface="+mn-cs"/>
            </a:rPr>
            <a:t>Washington State Energy Code</a:t>
          </a:r>
        </a:p>
        <a:p>
          <a:pPr marL="0" indent="0" rtl="0"/>
          <a:r>
            <a:rPr lang="en-US" sz="1100" b="1" i="0" baseline="0">
              <a:solidFill>
                <a:schemeClr val="tx1"/>
              </a:solidFill>
              <a:latin typeface="+mn-lt"/>
              <a:ea typeface="+mn-ea"/>
              <a:cs typeface="+mn-cs"/>
            </a:rPr>
            <a:t>Prescriptive Worksheet, Climate Zone 2</a:t>
          </a:r>
        </a:p>
        <a:p>
          <a:pPr marL="0" indent="0" rtl="0"/>
          <a:r>
            <a:rPr lang="en-US" sz="1100" b="0" i="0" baseline="0">
              <a:solidFill>
                <a:schemeClr val="tx1"/>
              </a:solidFill>
              <a:latin typeface="+mn-lt"/>
              <a:ea typeface="+mn-ea"/>
              <a:cs typeface="+mn-cs"/>
            </a:rPr>
            <a:t> </a:t>
          </a:r>
        </a:p>
        <a:p>
          <a:pPr marL="0" indent="0" rtl="0" fontAlgn="base"/>
          <a:r>
            <a:rPr lang="en-US" sz="1100" b="0" i="0" baseline="0">
              <a:solidFill>
                <a:schemeClr val="tx1"/>
              </a:solidFill>
              <a:latin typeface="+mn-lt"/>
              <a:ea typeface="+mn-ea"/>
              <a:cs typeface="+mn-cs"/>
            </a:rPr>
            <a:t>For All Residential Occupancies</a:t>
          </a:r>
        </a:p>
        <a:p>
          <a:pPr marL="0" indent="0" rtl="0" fontAlgn="base"/>
          <a:endParaRPr lang="en-US" sz="1100" b="0" i="0" baseline="0">
            <a:solidFill>
              <a:schemeClr val="tx1"/>
            </a:solidFill>
            <a:latin typeface="+mn-lt"/>
            <a:ea typeface="+mn-ea"/>
            <a:cs typeface="+mn-cs"/>
          </a:endParaRPr>
        </a:p>
        <a:p>
          <a:pPr marL="0" indent="0" rtl="0"/>
          <a:r>
            <a:rPr lang="en-US" sz="1100" b="0" i="0" baseline="0">
              <a:solidFill>
                <a:schemeClr val="tx1"/>
              </a:solidFill>
              <a:latin typeface="+mn-lt"/>
              <a:ea typeface="+mn-ea"/>
              <a:cs typeface="+mn-cs"/>
            </a:rPr>
            <a:t>2010 Edition, July 1, 2010</a:t>
          </a:r>
        </a:p>
        <a:p>
          <a:pPr marL="0" indent="0" rtl="0"/>
          <a:r>
            <a:rPr lang="en-US" sz="1100" b="0" i="0" baseline="0">
              <a:solidFill>
                <a:schemeClr val="tx1"/>
              </a:solidFill>
              <a:latin typeface="+mn-lt"/>
              <a:ea typeface="+mn-ea"/>
              <a:cs typeface="+mn-cs"/>
            </a:rPr>
            <a:t>WSUEEP10-010</a:t>
          </a:r>
        </a:p>
        <a:p>
          <a:pPr marL="0" indent="0" rtl="0"/>
          <a:r>
            <a:rPr lang="en-US" sz="1100" b="0" i="0" baseline="0">
              <a:solidFill>
                <a:schemeClr val="tx1"/>
              </a:solidFill>
              <a:latin typeface="+mn-lt"/>
              <a:ea typeface="+mn-ea"/>
              <a:cs typeface="+mn-cs"/>
            </a:rPr>
            <a:t>Prepared by: Gary Nordeen, Luke Howard, Andrew Gordon, Emily Salzberg</a:t>
          </a:r>
        </a:p>
        <a:p>
          <a:pPr marL="0" indent="0" rtl="0" fontAlgn="base"/>
          <a:endParaRPr lang="en-US" sz="1100" b="0" i="0" baseline="0">
            <a:solidFill>
              <a:schemeClr val="tx1"/>
            </a:solidFill>
            <a:latin typeface="+mn-lt"/>
            <a:ea typeface="+mn-ea"/>
            <a:cs typeface="+mn-cs"/>
          </a:endParaRPr>
        </a:p>
        <a:p>
          <a:pPr marL="0" indent="0" rtl="0"/>
          <a:r>
            <a:rPr lang="en-US" sz="1100" b="0" i="0" baseline="0">
              <a:solidFill>
                <a:schemeClr val="tx1"/>
              </a:solidFill>
              <a:latin typeface="+mn-lt"/>
              <a:ea typeface="+mn-ea"/>
              <a:cs typeface="+mn-cs"/>
            </a:rPr>
            <a:t>Funded in part by:</a:t>
          </a:r>
        </a:p>
        <a:p>
          <a:pPr marL="0" indent="0" rtl="0"/>
          <a:r>
            <a:rPr lang="en-US" sz="1100" b="0" i="0" baseline="0">
              <a:solidFill>
                <a:schemeClr val="tx1"/>
              </a:solidFill>
              <a:latin typeface="+mn-lt"/>
              <a:ea typeface="+mn-ea"/>
              <a:cs typeface="+mn-cs"/>
            </a:rPr>
            <a:t>The U.S. Department of Energy &amp;</a:t>
          </a:r>
        </a:p>
        <a:p>
          <a:pPr marL="0" indent="0" rtl="0"/>
          <a:r>
            <a:rPr lang="en-US" sz="1100" b="0" i="0" baseline="0">
              <a:solidFill>
                <a:schemeClr val="tx1"/>
              </a:solidFill>
              <a:latin typeface="+mn-lt"/>
              <a:ea typeface="+mn-ea"/>
              <a:cs typeface="+mn-cs"/>
            </a:rPr>
            <a:t>Northwest Energy Efficiency Alliance</a:t>
          </a:r>
        </a:p>
        <a:p>
          <a:pPr marL="0" indent="0" rtl="0" fontAlgn="base"/>
          <a:endParaRPr lang="en-US" sz="1100" b="0" i="0" baseline="0">
            <a:solidFill>
              <a:schemeClr val="tx1"/>
            </a:solidFill>
            <a:latin typeface="+mn-lt"/>
            <a:ea typeface="+mn-ea"/>
            <a:cs typeface="+mn-cs"/>
          </a:endParaRPr>
        </a:p>
        <a:p>
          <a:pPr marL="0" indent="0" rtl="0"/>
          <a:r>
            <a:rPr lang="en-US" sz="1100" b="0" i="0" baseline="0">
              <a:solidFill>
                <a:schemeClr val="tx1"/>
              </a:solidFill>
              <a:latin typeface="+mn-lt"/>
              <a:ea typeface="+mn-ea"/>
              <a:cs typeface="+mn-cs"/>
            </a:rPr>
            <a:t>Washington State University</a:t>
          </a:r>
        </a:p>
        <a:p>
          <a:pPr marL="0" indent="0" rtl="0"/>
          <a:r>
            <a:rPr lang="en-US" sz="1100" b="0" i="0" baseline="0">
              <a:solidFill>
                <a:schemeClr val="tx1"/>
              </a:solidFill>
              <a:latin typeface="+mn-lt"/>
              <a:ea typeface="+mn-ea"/>
              <a:cs typeface="+mn-cs"/>
            </a:rPr>
            <a:t>Extension Energy Program</a:t>
          </a:r>
        </a:p>
        <a:p>
          <a:pPr marL="0" indent="0" rtl="0"/>
          <a:r>
            <a:rPr lang="en-US" sz="1100" b="0" i="0" baseline="0">
              <a:solidFill>
                <a:schemeClr val="tx1"/>
              </a:solidFill>
              <a:latin typeface="+mn-lt"/>
              <a:ea typeface="+mn-ea"/>
              <a:cs typeface="+mn-cs"/>
            </a:rPr>
            <a:t>905 Plum Street SE</a:t>
          </a:r>
        </a:p>
        <a:p>
          <a:pPr marL="0" indent="0" rtl="0"/>
          <a:r>
            <a:rPr lang="en-US" sz="1100" b="0" i="0" baseline="0">
              <a:solidFill>
                <a:schemeClr val="tx1"/>
              </a:solidFill>
              <a:latin typeface="+mn-lt"/>
              <a:ea typeface="+mn-ea"/>
              <a:cs typeface="+mn-cs"/>
            </a:rPr>
            <a:t>P.O. Box 43165</a:t>
          </a:r>
        </a:p>
        <a:p>
          <a:pPr marL="0" indent="0" rtl="0"/>
          <a:r>
            <a:rPr lang="en-US" sz="1100" b="0" i="0" baseline="0">
              <a:solidFill>
                <a:schemeClr val="tx1"/>
              </a:solidFill>
              <a:latin typeface="+mn-lt"/>
              <a:ea typeface="+mn-ea"/>
              <a:cs typeface="+mn-cs"/>
            </a:rPr>
            <a:t>Olympia, WA 98504-3165</a:t>
          </a:r>
        </a:p>
        <a:p>
          <a:pPr marL="0" indent="0" rtl="0" fontAlgn="base"/>
          <a:endParaRPr lang="en-US" sz="1100" b="0" i="0" baseline="0">
            <a:solidFill>
              <a:schemeClr val="tx1"/>
            </a:solidFill>
            <a:latin typeface="+mn-lt"/>
            <a:ea typeface="+mn-ea"/>
            <a:cs typeface="+mn-cs"/>
          </a:endParaRPr>
        </a:p>
        <a:p>
          <a:pPr marL="0" indent="0" rtl="0"/>
          <a:r>
            <a:rPr lang="en-US" sz="1100" b="0" i="0" baseline="0">
              <a:solidFill>
                <a:schemeClr val="tx1"/>
              </a:solidFill>
              <a:latin typeface="+mn-lt"/>
              <a:ea typeface="+mn-ea"/>
              <a:cs typeface="+mn-cs"/>
            </a:rPr>
            <a:t>E-mail: EnergyCode@energy.wsu.edu</a:t>
          </a:r>
        </a:p>
        <a:p>
          <a:pPr marL="0" indent="0" rtl="0" fontAlgn="base"/>
          <a:endParaRPr lang="en-US" sz="1100" b="0" i="0" baseline="0">
            <a:solidFill>
              <a:schemeClr val="tx1"/>
            </a:solidFill>
            <a:latin typeface="+mn-lt"/>
            <a:ea typeface="+mn-ea"/>
            <a:cs typeface="+mn-cs"/>
          </a:endParaRPr>
        </a:p>
        <a:p>
          <a:pPr marL="0" indent="0" rtl="0" fontAlgn="base"/>
          <a:endParaRPr lang="en-US" sz="1100" b="0" i="0" baseline="0">
            <a:solidFill>
              <a:schemeClr val="tx1"/>
            </a:solidFill>
            <a:latin typeface="+mn-lt"/>
            <a:ea typeface="+mn-ea"/>
            <a:cs typeface="+mn-cs"/>
          </a:endParaRPr>
        </a:p>
        <a:p>
          <a:pPr marL="0" indent="0"/>
          <a:endParaRPr lang="en-US" sz="1100" b="0" i="0" baseline="0">
            <a:solidFill>
              <a:schemeClr val="tx1"/>
            </a:solidFill>
            <a:latin typeface="+mn-lt"/>
            <a:ea typeface="+mn-ea"/>
            <a:cs typeface="+mn-cs"/>
          </a:endParaRP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0</xdr:col>
      <xdr:colOff>76200</xdr:colOff>
      <xdr:row>0</xdr:row>
      <xdr:rowOff>28573</xdr:rowOff>
    </xdr:from>
    <xdr:to>
      <xdr:col>0</xdr:col>
      <xdr:colOff>7429500</xdr:colOff>
      <xdr:row>125</xdr:row>
      <xdr:rowOff>161924</xdr:rowOff>
    </xdr:to>
    <xdr:sp macro="" textlink="">
      <xdr:nvSpPr>
        <xdr:cNvPr id="2053" name="Text Box 5"/>
        <xdr:cNvSpPr txBox="1">
          <a:spLocks noChangeArrowheads="1"/>
        </xdr:cNvSpPr>
      </xdr:nvSpPr>
      <xdr:spPr bwMode="auto">
        <a:xfrm>
          <a:off x="76200" y="28573"/>
          <a:ext cx="7353300" cy="20497801"/>
        </a:xfrm>
        <a:prstGeom prst="rect">
          <a:avLst/>
        </a:prstGeom>
        <a:solidFill>
          <a:srgbClr val="FFFFFF"/>
        </a:solidFill>
        <a:ln w="9525">
          <a:noFill/>
          <a:miter lim="800000"/>
          <a:headEnd/>
          <a:tailEnd/>
        </a:ln>
      </xdr:spPr>
      <xdr:txBody>
        <a:bodyPr vertOverflow="clip" wrap="square" lIns="27432" tIns="22860" rIns="0" bIns="0" anchor="t" upright="1"/>
        <a:lstStyle/>
        <a:p>
          <a:pPr rtl="0"/>
          <a:r>
            <a:rPr lang="en-US" sz="1000" b="1" i="0" baseline="0">
              <a:latin typeface="+mn-lt"/>
              <a:ea typeface="+mn-ea"/>
              <a:cs typeface="+mn-cs"/>
            </a:rPr>
            <a:t>Washington State Energy Code</a:t>
          </a:r>
          <a:endParaRPr lang="en-US" sz="1000"/>
        </a:p>
        <a:p>
          <a:pPr rtl="0" fontAlgn="base"/>
          <a:r>
            <a:rPr lang="en-US" sz="1000" b="1" i="0" baseline="0">
              <a:latin typeface="+mn-lt"/>
              <a:ea typeface="+mn-ea"/>
              <a:cs typeface="+mn-cs"/>
            </a:rPr>
            <a:t>Prescriptive Approach - Worksheet Instructions</a:t>
          </a:r>
          <a:endParaRPr lang="en-US" sz="1000" b="0" i="0" baseline="0">
            <a:latin typeface="+mn-lt"/>
            <a:ea typeface="+mn-ea"/>
            <a:cs typeface="+mn-cs"/>
          </a:endParaRPr>
        </a:p>
        <a:p>
          <a:pPr rtl="0" fontAlgn="base"/>
          <a:endParaRPr lang="en-US" sz="1000" b="0" i="0" baseline="0">
            <a:latin typeface="+mn-lt"/>
            <a:ea typeface="+mn-ea"/>
            <a:cs typeface="+mn-cs"/>
          </a:endParaRPr>
        </a:p>
        <a:p>
          <a:pPr rtl="0"/>
          <a:r>
            <a:rPr lang="en-US" sz="1000" b="0" i="0" baseline="0">
              <a:latin typeface="+mn-lt"/>
              <a:ea typeface="+mn-ea"/>
              <a:cs typeface="+mn-cs"/>
            </a:rPr>
            <a:t>For the Washington State Energy Code, the prescriptive approach is the simplest method of code compliance.  However, depending on the prescriptive option and exceptions used, documentation of compliance can be quite complex.</a:t>
          </a:r>
          <a:endParaRPr lang="en-US" sz="1000"/>
        </a:p>
        <a:p>
          <a:pPr rtl="0" fontAlgn="base"/>
          <a:endParaRPr lang="en-US" sz="1000" b="0" i="0" baseline="0">
            <a:latin typeface="+mn-lt"/>
            <a:ea typeface="+mn-ea"/>
            <a:cs typeface="+mn-cs"/>
          </a:endParaRPr>
        </a:p>
        <a:p>
          <a:pPr rtl="0"/>
          <a:r>
            <a:rPr lang="en-US" sz="1000" b="0" i="0" baseline="0">
              <a:latin typeface="+mn-lt"/>
              <a:ea typeface="+mn-ea"/>
              <a:cs typeface="+mn-cs"/>
            </a:rPr>
            <a:t>This set of forms has been developed to assist permit applicants documenting compliance with the</a:t>
          </a:r>
          <a:endParaRPr lang="en-US" sz="1000"/>
        </a:p>
        <a:p>
          <a:pPr rtl="0" fontAlgn="base"/>
          <a:r>
            <a:rPr lang="en-US" sz="1000" b="0" i="0" baseline="0">
              <a:latin typeface="+mn-lt"/>
              <a:ea typeface="+mn-ea"/>
              <a:cs typeface="+mn-cs"/>
            </a:rPr>
            <a:t>Washington State Energy Code, (2009 edition). </a:t>
          </a:r>
          <a:r>
            <a:rPr lang="en-US" sz="1000" b="1" i="0" baseline="0">
              <a:latin typeface="+mn-lt"/>
              <a:ea typeface="+mn-ea"/>
              <a:cs typeface="+mn-cs"/>
            </a:rPr>
            <a:t>These forms are provided as a compliance tool but it is the decision of each individual jurisdiction if completion of them is a submittal requirement.</a:t>
          </a:r>
          <a:r>
            <a:rPr lang="en-US" sz="1000" b="0" i="0" baseline="0">
              <a:latin typeface="+mn-lt"/>
              <a:ea typeface="+mn-ea"/>
              <a:cs typeface="+mn-cs"/>
            </a:rPr>
            <a:t>  </a:t>
          </a:r>
          <a:r>
            <a:rPr lang="en-US" sz="1000" b="1" i="0" baseline="0">
              <a:latin typeface="+mn-lt"/>
              <a:ea typeface="+mn-ea"/>
              <a:cs typeface="+mn-cs"/>
            </a:rPr>
            <a:t>These forms contain embedded formulas and links. They are intended to be completed using Excel® software. </a:t>
          </a:r>
          <a:endParaRPr lang="en-US" sz="1000" b="0" i="0" baseline="0">
            <a:latin typeface="+mn-lt"/>
            <a:ea typeface="+mn-ea"/>
            <a:cs typeface="+mn-cs"/>
          </a:endParaRPr>
        </a:p>
        <a:p>
          <a:pPr rtl="0" fontAlgn="base"/>
          <a:endParaRPr lang="en-US" sz="1000" b="0" i="0" baseline="0">
            <a:latin typeface="+mn-lt"/>
            <a:ea typeface="+mn-ea"/>
            <a:cs typeface="+mn-cs"/>
          </a:endParaRPr>
        </a:p>
        <a:p>
          <a:pPr rtl="0"/>
          <a:r>
            <a:rPr lang="en-US" sz="1000" b="0" i="0" baseline="0">
              <a:latin typeface="+mn-lt"/>
              <a:ea typeface="+mn-ea"/>
              <a:cs typeface="+mn-cs"/>
            </a:rPr>
            <a:t>The following forms provide much of the required documentation for plan review. The details noted here</a:t>
          </a:r>
          <a:endParaRPr lang="en-US" sz="1000"/>
        </a:p>
        <a:p>
          <a:pPr rtl="0"/>
          <a:r>
            <a:rPr lang="en-US" sz="1000" b="0" i="0" baseline="0">
              <a:latin typeface="+mn-lt"/>
              <a:ea typeface="+mn-ea"/>
              <a:cs typeface="+mn-cs"/>
            </a:rPr>
            <a:t>must also be shown on the drawings (WSEC 104.2). </a:t>
          </a:r>
          <a:endParaRPr lang="en-US" sz="1000"/>
        </a:p>
        <a:p>
          <a:pPr rtl="0" fontAlgn="base"/>
          <a:endParaRPr lang="en-US" sz="1000" b="0" i="0" baseline="0">
            <a:latin typeface="+mn-lt"/>
            <a:ea typeface="+mn-ea"/>
            <a:cs typeface="+mn-cs"/>
          </a:endParaRPr>
        </a:p>
        <a:p>
          <a:pPr rtl="0"/>
          <a:r>
            <a:rPr lang="en-US" sz="1000" b="0" i="0" baseline="0">
              <a:latin typeface="+mn-lt"/>
              <a:ea typeface="+mn-ea"/>
              <a:cs typeface="+mn-cs"/>
            </a:rPr>
            <a:t>This form is not a substitute for the energy code itself. To obtain a copy of the energy code,</a:t>
          </a:r>
          <a:endParaRPr lang="en-US" sz="1000"/>
        </a:p>
        <a:p>
          <a:pPr rtl="0"/>
          <a:r>
            <a:rPr lang="en-US" sz="1000" b="0" i="0" baseline="0">
              <a:latin typeface="+mn-lt"/>
              <a:ea typeface="+mn-ea"/>
              <a:cs typeface="+mn-cs"/>
            </a:rPr>
            <a:t>go to the following web address. http://www.energy.wsu.edu/code </a:t>
          </a:r>
          <a:endParaRPr lang="en-US" sz="1000"/>
        </a:p>
        <a:p>
          <a:pPr rtl="0" fontAlgn="base"/>
          <a:endParaRPr lang="en-US" sz="1000" b="0" i="0" baseline="0">
            <a:latin typeface="+mn-lt"/>
            <a:ea typeface="+mn-ea"/>
            <a:cs typeface="+mn-cs"/>
          </a:endParaRPr>
        </a:p>
        <a:p>
          <a:pPr rtl="0" fontAlgn="base"/>
          <a:r>
            <a:rPr lang="en-US" sz="1000" b="1" i="0" baseline="0">
              <a:latin typeface="+mn-lt"/>
              <a:ea typeface="+mn-ea"/>
              <a:cs typeface="+mn-cs"/>
            </a:rPr>
            <a:t>Which worksheets do I need to complete?</a:t>
          </a:r>
          <a:endParaRPr lang="en-US" sz="1000" b="0" i="0" baseline="0">
            <a:latin typeface="+mn-lt"/>
            <a:ea typeface="+mn-ea"/>
            <a:cs typeface="+mn-cs"/>
          </a:endParaRPr>
        </a:p>
        <a:p>
          <a:pPr rtl="0"/>
          <a:r>
            <a:rPr lang="en-US" sz="1000" b="0" i="0" baseline="0">
              <a:latin typeface="+mn-lt"/>
              <a:ea typeface="+mn-ea"/>
              <a:cs typeface="+mn-cs"/>
            </a:rPr>
            <a:t>There are three worksheets included in this set of forms. </a:t>
          </a:r>
          <a:endParaRPr lang="en-US" sz="1000"/>
        </a:p>
        <a:p>
          <a:pPr rtl="0"/>
          <a:endParaRPr lang="en-US" sz="1000" b="0" i="0" baseline="0">
            <a:latin typeface="+mn-lt"/>
            <a:ea typeface="+mn-ea"/>
            <a:cs typeface="+mn-cs"/>
          </a:endParaRPr>
        </a:p>
        <a:p>
          <a:pPr rtl="0"/>
          <a:r>
            <a:rPr lang="en-US" sz="1000" b="0" i="1" baseline="0">
              <a:latin typeface="+mn-lt"/>
              <a:ea typeface="+mn-ea"/>
              <a:cs typeface="+mn-cs"/>
            </a:rPr>
            <a:t>General Compliance Worksheet:</a:t>
          </a:r>
          <a:endParaRPr lang="en-US" sz="1000"/>
        </a:p>
        <a:p>
          <a:pPr rtl="0"/>
          <a:r>
            <a:rPr lang="en-US" sz="1000" b="0" i="1" baseline="0">
              <a:latin typeface="+mn-lt"/>
              <a:ea typeface="+mn-ea"/>
              <a:cs typeface="+mn-cs"/>
            </a:rPr>
            <a:t>Glazing Schedule Worksheet: </a:t>
          </a:r>
          <a:endParaRPr lang="en-US" sz="1000"/>
        </a:p>
        <a:p>
          <a:pPr rtl="0" fontAlgn="base"/>
          <a:r>
            <a:rPr lang="en-US" sz="1000" b="0" i="1" baseline="0">
              <a:latin typeface="+mn-lt"/>
              <a:ea typeface="+mn-ea"/>
              <a:cs typeface="+mn-cs"/>
            </a:rPr>
            <a:t>Heating Sizing Worksheet:</a:t>
          </a:r>
          <a:endParaRPr lang="en-US" sz="1000" b="0" i="0" baseline="0">
            <a:latin typeface="+mn-lt"/>
            <a:ea typeface="+mn-ea"/>
            <a:cs typeface="+mn-cs"/>
          </a:endParaRPr>
        </a:p>
        <a:p>
          <a:pPr rtl="0" fontAlgn="base"/>
          <a:endParaRPr lang="en-US" sz="1000" b="0" i="0" baseline="0">
            <a:latin typeface="+mn-lt"/>
            <a:ea typeface="+mn-ea"/>
            <a:cs typeface="+mn-cs"/>
          </a:endParaRPr>
        </a:p>
        <a:p>
          <a:pPr rtl="0"/>
          <a:r>
            <a:rPr lang="en-US" sz="1000" b="1" i="0" baseline="0">
              <a:latin typeface="+mn-lt"/>
              <a:ea typeface="+mn-ea"/>
              <a:cs typeface="+mn-cs"/>
            </a:rPr>
            <a:t>Heating Sizing Worksheet:</a:t>
          </a:r>
          <a:r>
            <a:rPr lang="en-US" sz="1000" b="0" i="0" baseline="0">
              <a:latin typeface="+mn-lt"/>
              <a:ea typeface="+mn-ea"/>
              <a:cs typeface="+mn-cs"/>
            </a:rPr>
            <a:t> </a:t>
          </a:r>
          <a:endParaRPr lang="en-US" sz="1000"/>
        </a:p>
        <a:p>
          <a:pPr rtl="0"/>
          <a:r>
            <a:rPr lang="en-US" sz="1000" b="0" i="0" baseline="0">
              <a:latin typeface="+mn-lt"/>
              <a:ea typeface="+mn-ea"/>
              <a:cs typeface="+mn-cs"/>
            </a:rPr>
            <a:t>The energy and residential code requires a heating and cooling sizing calculations for all projects.  If you are using this set of worksheets to size the heating system, you will need to complete all the worksheets. </a:t>
          </a:r>
          <a:r>
            <a:rPr lang="en-US" sz="1000" b="1" i="0" baseline="0">
              <a:latin typeface="+mn-lt"/>
              <a:ea typeface="+mn-ea"/>
              <a:cs typeface="+mn-cs"/>
            </a:rPr>
            <a:t>If a ACCA Manual J (or equivalent) heating and/or cooling system sizing calculation is submitted, the heating size worksheet does not need to be completed. </a:t>
          </a:r>
          <a:r>
            <a:rPr lang="en-US" sz="1000" b="0" i="0" baseline="0">
              <a:latin typeface="+mn-lt"/>
              <a:ea typeface="+mn-ea"/>
              <a:cs typeface="+mn-cs"/>
            </a:rPr>
            <a:t>It is important to note that the codes also require a cooling system size calculation. </a:t>
          </a:r>
          <a:r>
            <a:rPr lang="en-US" sz="1000" b="0" i="0" u="sng" baseline="0">
              <a:latin typeface="+mn-lt"/>
              <a:ea typeface="+mn-ea"/>
              <a:cs typeface="+mn-cs"/>
            </a:rPr>
            <a:t>This form will not provide the cooling calculation.</a:t>
          </a:r>
          <a:r>
            <a:rPr lang="en-US" sz="1000" b="0" i="0" baseline="0">
              <a:latin typeface="+mn-lt"/>
              <a:ea typeface="+mn-ea"/>
              <a:cs typeface="+mn-cs"/>
            </a:rPr>
            <a:t> It does not have the needed solar gains function. If a cooling system is included in the submission, perform a Manual J or equivalent calculation. </a:t>
          </a:r>
          <a:endParaRPr lang="en-US" sz="1000"/>
        </a:p>
        <a:p>
          <a:pPr rtl="0" fontAlgn="base"/>
          <a:endParaRPr lang="en-US" sz="1000" b="0" i="0" baseline="0">
            <a:latin typeface="+mn-lt"/>
            <a:ea typeface="+mn-ea"/>
            <a:cs typeface="+mn-cs"/>
          </a:endParaRPr>
        </a:p>
        <a:p>
          <a:pPr rtl="0"/>
          <a:r>
            <a:rPr lang="en-US" sz="1000" b="1" i="0" baseline="0">
              <a:latin typeface="+mn-lt"/>
              <a:ea typeface="+mn-ea"/>
              <a:cs typeface="+mn-cs"/>
            </a:rPr>
            <a:t>Glazing Schedule Worksheet:</a:t>
          </a:r>
          <a:r>
            <a:rPr lang="en-US" sz="1000" b="0" i="0" baseline="0">
              <a:latin typeface="+mn-lt"/>
              <a:ea typeface="+mn-ea"/>
              <a:cs typeface="+mn-cs"/>
            </a:rPr>
            <a:t> </a:t>
          </a:r>
          <a:endParaRPr lang="en-US" sz="1000"/>
        </a:p>
        <a:p>
          <a:pPr rtl="0"/>
          <a:r>
            <a:rPr lang="en-US" sz="1000" b="0" i="0" baseline="0">
              <a:latin typeface="+mn-lt"/>
              <a:ea typeface="+mn-ea"/>
              <a:cs typeface="+mn-cs"/>
            </a:rPr>
            <a:t>There are three reasons to complete the Glazing Schedule.</a:t>
          </a:r>
          <a:r>
            <a:rPr lang="en-US" sz="1000" b="1" i="0" baseline="0">
              <a:latin typeface="+mn-lt"/>
              <a:ea typeface="+mn-ea"/>
              <a:cs typeface="+mn-cs"/>
            </a:rPr>
            <a:t> If none apply to your project, you do not need to complete the Glazing Schedule worksheet.</a:t>
          </a:r>
          <a:r>
            <a:rPr lang="en-US" sz="1000" b="0" i="0" baseline="0">
              <a:latin typeface="+mn-lt"/>
              <a:ea typeface="+mn-ea"/>
              <a:cs typeface="+mn-cs"/>
            </a:rPr>
            <a:t>  A glazing schedule is required to meet the following conditions.  </a:t>
          </a:r>
          <a:endParaRPr lang="en-US" sz="1000"/>
        </a:p>
        <a:p>
          <a:pPr rtl="0" fontAlgn="base"/>
          <a:endParaRPr lang="en-US" sz="1000" b="0" i="0" baseline="0">
            <a:latin typeface="+mn-lt"/>
            <a:ea typeface="+mn-ea"/>
            <a:cs typeface="+mn-cs"/>
          </a:endParaRPr>
        </a:p>
        <a:p>
          <a:pPr rtl="0"/>
          <a:r>
            <a:rPr lang="en-US" sz="1000" b="0" i="0" baseline="0">
              <a:latin typeface="+mn-lt"/>
              <a:ea typeface="+mn-ea"/>
              <a:cs typeface="+mn-cs"/>
            </a:rPr>
            <a:t>1. </a:t>
          </a:r>
          <a:r>
            <a:rPr lang="en-US" sz="1000" b="0" i="1" baseline="0">
              <a:latin typeface="+mn-lt"/>
              <a:ea typeface="+mn-ea"/>
              <a:cs typeface="+mn-cs"/>
            </a:rPr>
            <a:t>The Prescriptive option includes a glazing to floor area limit (WSEC 602.7.2)</a:t>
          </a:r>
          <a:endParaRPr lang="en-US" sz="1000"/>
        </a:p>
        <a:p>
          <a:pPr rtl="0" fontAlgn="base"/>
          <a:endParaRPr lang="en-US" sz="1000" b="0" i="1" baseline="0">
            <a:latin typeface="+mn-lt"/>
            <a:ea typeface="+mn-ea"/>
            <a:cs typeface="+mn-cs"/>
          </a:endParaRPr>
        </a:p>
        <a:p>
          <a:pPr rtl="0"/>
          <a:r>
            <a:rPr lang="en-US" sz="1000" b="0" i="1" baseline="0">
              <a:latin typeface="+mn-lt"/>
              <a:ea typeface="+mn-ea"/>
              <a:cs typeface="+mn-cs"/>
            </a:rPr>
            <a:t>2. Not all the windows, skylights or doors comply with the maximum U-factor requirement. Qualification will be demonstrated using an area weighted window, skylight or door U-factor (WSEC 602.7.2)</a:t>
          </a:r>
          <a:endParaRPr lang="en-US" sz="1000"/>
        </a:p>
        <a:p>
          <a:pPr rtl="0" fontAlgn="base"/>
          <a:endParaRPr lang="en-US" sz="1000" b="0" i="1" baseline="0">
            <a:latin typeface="+mn-lt"/>
            <a:ea typeface="+mn-ea"/>
            <a:cs typeface="+mn-cs"/>
          </a:endParaRPr>
        </a:p>
        <a:p>
          <a:pPr rtl="0" fontAlgn="base"/>
          <a:r>
            <a:rPr lang="en-US" sz="1000" b="0" i="1" baseline="0">
              <a:latin typeface="+mn-lt"/>
              <a:ea typeface="+mn-ea"/>
              <a:cs typeface="+mn-cs"/>
            </a:rPr>
            <a:t>3. As part of the heating and cooling system sizing calculation (IRC M1401.3 &amp; WSEC 503.2.2)</a:t>
          </a:r>
          <a:endParaRPr lang="en-US" sz="1000" b="0" i="0" baseline="0">
            <a:latin typeface="+mn-lt"/>
            <a:ea typeface="+mn-ea"/>
            <a:cs typeface="+mn-cs"/>
          </a:endParaRPr>
        </a:p>
        <a:p>
          <a:pPr rtl="0" fontAlgn="base"/>
          <a:endParaRPr lang="en-US" sz="1000" b="0" i="0" baseline="0">
            <a:latin typeface="+mn-lt"/>
            <a:ea typeface="+mn-ea"/>
            <a:cs typeface="+mn-cs"/>
          </a:endParaRPr>
        </a:p>
        <a:p>
          <a:pPr rtl="0" fontAlgn="base"/>
          <a:r>
            <a:rPr lang="en-US" sz="1000" b="1" i="0" baseline="0">
              <a:latin typeface="+mn-lt"/>
              <a:ea typeface="+mn-ea"/>
              <a:cs typeface="+mn-cs"/>
            </a:rPr>
            <a:t>General Compliance worksheet:</a:t>
          </a:r>
          <a:endParaRPr lang="en-US" sz="1000" b="0" i="0" baseline="0">
            <a:latin typeface="+mn-lt"/>
            <a:ea typeface="+mn-ea"/>
            <a:cs typeface="+mn-cs"/>
          </a:endParaRPr>
        </a:p>
        <a:p>
          <a:pPr rtl="0"/>
          <a:r>
            <a:rPr lang="en-US" sz="1000" b="0" i="0" baseline="0">
              <a:latin typeface="+mn-lt"/>
              <a:ea typeface="+mn-ea"/>
              <a:cs typeface="+mn-cs"/>
            </a:rPr>
            <a:t>The General Compliance worksheet documents the prescriptive option chosen to show compliance. It also provides a few checks on insulation compliance that need more detailed input. This worksheet is also used to document the reason for submission of the Glazing Worksheet.</a:t>
          </a:r>
          <a:endParaRPr lang="en-US" sz="1000"/>
        </a:p>
        <a:p>
          <a:pPr rtl="0" fontAlgn="base"/>
          <a:endParaRPr lang="en-US" sz="1000" b="0" i="0" baseline="0">
            <a:latin typeface="+mn-lt"/>
            <a:ea typeface="+mn-ea"/>
            <a:cs typeface="+mn-cs"/>
          </a:endParaRPr>
        </a:p>
        <a:p>
          <a:pPr rtl="0"/>
          <a:r>
            <a:rPr lang="en-US" sz="1000" b="0" i="0" baseline="0">
              <a:latin typeface="+mn-lt"/>
              <a:ea typeface="+mn-ea"/>
              <a:cs typeface="+mn-cs"/>
            </a:rPr>
            <a:t>If you are choosing a </a:t>
          </a:r>
          <a:r>
            <a:rPr lang="en-US" sz="1000" b="0" i="0" u="sng" baseline="0">
              <a:latin typeface="+mn-lt"/>
              <a:ea typeface="+mn-ea"/>
              <a:cs typeface="+mn-cs"/>
            </a:rPr>
            <a:t>limited</a:t>
          </a:r>
          <a:r>
            <a:rPr lang="en-US" sz="1000" b="0" i="0" baseline="0">
              <a:latin typeface="+mn-lt"/>
              <a:ea typeface="+mn-ea"/>
              <a:cs typeface="+mn-cs"/>
            </a:rPr>
            <a:t> glazing area prescriptive option, completing the Glazing Schedule will be the first task. </a:t>
          </a:r>
          <a:endParaRPr lang="en-US" sz="1000"/>
        </a:p>
        <a:p>
          <a:pPr rtl="0" fontAlgn="base"/>
          <a:endParaRPr lang="en-US" sz="1000" b="0" i="0" baseline="0">
            <a:latin typeface="+mn-lt"/>
            <a:ea typeface="+mn-ea"/>
            <a:cs typeface="+mn-cs"/>
          </a:endParaRPr>
        </a:p>
        <a:p>
          <a:pPr rtl="0"/>
          <a:r>
            <a:rPr lang="en-US" sz="1000" b="1" i="0" baseline="0">
              <a:latin typeface="+mn-lt"/>
              <a:ea typeface="+mn-ea"/>
              <a:cs typeface="+mn-cs"/>
            </a:rPr>
            <a:t>Completing the General Compliance Worksheet</a:t>
          </a:r>
          <a:endParaRPr lang="en-US" sz="1000">
            <a:latin typeface="+mn-lt"/>
            <a:ea typeface="+mn-ea"/>
            <a:cs typeface="+mn-cs"/>
          </a:endParaRPr>
        </a:p>
        <a:p>
          <a:pPr rtl="0" fontAlgn="base"/>
          <a:endParaRPr lang="en-US" sz="1000" b="1" i="0" baseline="0">
            <a:latin typeface="+mn-lt"/>
            <a:ea typeface="+mn-ea"/>
            <a:cs typeface="+mn-cs"/>
          </a:endParaRPr>
        </a:p>
        <a:p>
          <a:pPr rtl="0"/>
          <a:r>
            <a:rPr lang="en-US" sz="1000" b="1" i="0" baseline="0">
              <a:latin typeface="+mn-lt"/>
              <a:ea typeface="+mn-ea"/>
              <a:cs typeface="+mn-cs"/>
            </a:rPr>
            <a:t>This is a simple fill in form. </a:t>
          </a:r>
          <a:endParaRPr lang="en-US" sz="1000">
            <a:latin typeface="+mn-lt"/>
            <a:ea typeface="+mn-ea"/>
            <a:cs typeface="+mn-cs"/>
          </a:endParaRPr>
        </a:p>
        <a:p>
          <a:pPr rtl="0" fontAlgn="base"/>
          <a:endParaRPr lang="en-US" sz="1000" b="1" i="0" baseline="0">
            <a:latin typeface="+mn-lt"/>
            <a:ea typeface="+mn-ea"/>
            <a:cs typeface="+mn-cs"/>
          </a:endParaRPr>
        </a:p>
        <a:p>
          <a:pPr rtl="0" fontAlgn="base"/>
          <a:r>
            <a:rPr lang="en-US" sz="1000" b="0" i="0" baseline="0">
              <a:latin typeface="+mn-lt"/>
              <a:ea typeface="+mn-ea"/>
              <a:cs typeface="+mn-cs"/>
            </a:rPr>
            <a:t>Fill in project information on this worksheet. It will be copied to the other worksheets.  </a:t>
          </a:r>
          <a:endParaRPr lang="en-US" sz="1000" b="1" i="0" baseline="0">
            <a:latin typeface="+mn-lt"/>
            <a:ea typeface="+mn-ea"/>
            <a:cs typeface="+mn-cs"/>
          </a:endParaRPr>
        </a:p>
        <a:p>
          <a:pPr rtl="0" fontAlgn="base"/>
          <a:endParaRPr lang="en-US" sz="1000" b="1" i="0" baseline="0">
            <a:latin typeface="+mn-lt"/>
            <a:ea typeface="+mn-ea"/>
            <a:cs typeface="+mn-cs"/>
          </a:endParaRPr>
        </a:p>
        <a:p>
          <a:pPr rtl="0"/>
          <a:r>
            <a:rPr lang="en-US" sz="1000" b="0" i="0" baseline="0">
              <a:latin typeface="+mn-lt"/>
              <a:ea typeface="+mn-ea"/>
              <a:cs typeface="+mn-cs"/>
            </a:rPr>
            <a:t>Note what options will be chosen to show compliance.</a:t>
          </a:r>
          <a:endParaRPr lang="en-US" sz="1000">
            <a:latin typeface="+mn-lt"/>
            <a:ea typeface="+mn-ea"/>
            <a:cs typeface="+mn-cs"/>
          </a:endParaRPr>
        </a:p>
        <a:p>
          <a:pPr rtl="0"/>
          <a:r>
            <a:rPr lang="en-US" sz="1000" b="0" i="0" baseline="0">
              <a:latin typeface="+mn-lt"/>
              <a:ea typeface="+mn-ea"/>
              <a:cs typeface="+mn-cs"/>
            </a:rPr>
            <a:t>Note the glazing documentation included.</a:t>
          </a:r>
          <a:endParaRPr lang="en-US" sz="1000">
            <a:latin typeface="+mn-lt"/>
            <a:ea typeface="+mn-ea"/>
            <a:cs typeface="+mn-cs"/>
          </a:endParaRPr>
        </a:p>
        <a:p>
          <a:pPr rtl="0" fontAlgn="base"/>
          <a:endParaRPr lang="en-US" sz="1000" b="0" i="0" baseline="0">
            <a:latin typeface="+mn-lt"/>
            <a:ea typeface="+mn-ea"/>
            <a:cs typeface="+mn-cs"/>
          </a:endParaRPr>
        </a:p>
        <a:p>
          <a:pPr rtl="0"/>
          <a:r>
            <a:rPr lang="en-US" sz="1000" b="1" i="0" baseline="0">
              <a:latin typeface="+mn-lt"/>
              <a:ea typeface="+mn-ea"/>
              <a:cs typeface="+mn-cs"/>
            </a:rPr>
            <a:t>If you are using an unlimited glazing path, all windows and doors meet the maximum U-factor requirements and a Manual J (or approved alternative) heating system size calculation is submitted, this is the only form that needs to be completed.</a:t>
          </a:r>
          <a:endParaRPr lang="en-US" sz="1000">
            <a:latin typeface="+mn-lt"/>
            <a:ea typeface="+mn-ea"/>
            <a:cs typeface="+mn-cs"/>
          </a:endParaRPr>
        </a:p>
        <a:p>
          <a:pPr rtl="0" fontAlgn="base"/>
          <a:endParaRPr lang="en-US" sz="1000" b="1" i="0" baseline="0">
            <a:latin typeface="+mn-lt"/>
            <a:ea typeface="+mn-ea"/>
            <a:cs typeface="+mn-cs"/>
          </a:endParaRPr>
        </a:p>
        <a:p>
          <a:pPr rtl="0" fontAlgn="base"/>
          <a:endParaRPr lang="en-US" sz="1000" b="1" i="0" baseline="0">
            <a:latin typeface="+mn-lt"/>
            <a:ea typeface="+mn-ea"/>
            <a:cs typeface="+mn-cs"/>
          </a:endParaRPr>
        </a:p>
        <a:p>
          <a:pPr rtl="0" fontAlgn="base"/>
          <a:endParaRPr lang="en-US" sz="1000" b="1" i="0" baseline="0">
            <a:latin typeface="+mn-lt"/>
            <a:ea typeface="+mn-ea"/>
            <a:cs typeface="+mn-cs"/>
          </a:endParaRPr>
        </a:p>
        <a:p>
          <a:pPr rtl="0" fontAlgn="base"/>
          <a:endParaRPr lang="en-US" sz="1000" b="1" i="0" baseline="0">
            <a:latin typeface="+mn-lt"/>
            <a:ea typeface="+mn-ea"/>
            <a:cs typeface="+mn-cs"/>
          </a:endParaRPr>
        </a:p>
        <a:p>
          <a:pPr rtl="0" fontAlgn="base"/>
          <a:endParaRPr lang="en-US" sz="1000" b="1" i="0" baseline="0">
            <a:latin typeface="+mn-lt"/>
            <a:ea typeface="+mn-ea"/>
            <a:cs typeface="+mn-cs"/>
          </a:endParaRPr>
        </a:p>
        <a:p>
          <a:pPr rtl="0" fontAlgn="base"/>
          <a:r>
            <a:rPr lang="en-US" sz="1000" b="1" i="0" baseline="0">
              <a:latin typeface="+mn-lt"/>
              <a:ea typeface="+mn-ea"/>
              <a:cs typeface="+mn-cs"/>
            </a:rPr>
            <a:t>Completing the Glazing Schedule Worksheet:</a:t>
          </a:r>
          <a:endParaRPr lang="en-US" sz="1000" b="0" i="0" baseline="0">
            <a:latin typeface="+mn-lt"/>
            <a:ea typeface="+mn-ea"/>
            <a:cs typeface="+mn-cs"/>
          </a:endParaRPr>
        </a:p>
        <a:p>
          <a:pPr rtl="0" fontAlgn="base"/>
          <a:endParaRPr lang="en-US" sz="1000" b="0" i="0" baseline="0">
            <a:latin typeface="+mn-lt"/>
            <a:ea typeface="+mn-ea"/>
            <a:cs typeface="+mn-cs"/>
          </a:endParaRPr>
        </a:p>
        <a:p>
          <a:pPr rtl="0" fontAlgn="base"/>
          <a:r>
            <a:rPr lang="en-US" sz="1000" b="1" i="0" baseline="0">
              <a:latin typeface="+mn-lt"/>
              <a:ea typeface="+mn-ea"/>
              <a:cs typeface="+mn-cs"/>
            </a:rPr>
            <a:t>Exterior Doors:</a:t>
          </a:r>
          <a:endParaRPr lang="en-US" sz="1000" b="0" i="0" baseline="0">
            <a:latin typeface="+mn-lt"/>
            <a:ea typeface="+mn-ea"/>
            <a:cs typeface="+mn-cs"/>
          </a:endParaRPr>
        </a:p>
        <a:p>
          <a:pPr rtl="0" fontAlgn="base"/>
          <a:endParaRPr lang="en-US" sz="1000" b="0" i="0" baseline="0">
            <a:latin typeface="+mn-lt"/>
            <a:ea typeface="+mn-ea"/>
            <a:cs typeface="+mn-cs"/>
          </a:endParaRPr>
        </a:p>
        <a:p>
          <a:pPr rtl="0"/>
          <a:r>
            <a:rPr lang="en-US" sz="1000" b="0" i="0" baseline="0">
              <a:latin typeface="+mn-lt"/>
              <a:ea typeface="+mn-ea"/>
              <a:cs typeface="+mn-cs"/>
            </a:rPr>
            <a:t>The exterior door section is for swinging doors only. Enter sliding doors in the vertical glazing section of the worksheet.</a:t>
          </a:r>
          <a:endParaRPr lang="en-US" sz="1000">
            <a:latin typeface="+mn-lt"/>
            <a:ea typeface="+mn-ea"/>
            <a:cs typeface="+mn-cs"/>
          </a:endParaRPr>
        </a:p>
        <a:p>
          <a:pPr rtl="0" fontAlgn="base"/>
          <a:endParaRPr lang="en-US" sz="1000" b="0" i="0" baseline="0">
            <a:latin typeface="+mn-lt"/>
            <a:ea typeface="+mn-ea"/>
            <a:cs typeface="+mn-cs"/>
          </a:endParaRPr>
        </a:p>
        <a:p>
          <a:pPr rtl="0"/>
          <a:r>
            <a:rPr lang="en-US" sz="1000" b="0" i="0" baseline="0">
              <a:latin typeface="+mn-lt"/>
              <a:ea typeface="+mn-ea"/>
              <a:cs typeface="+mn-cs"/>
            </a:rPr>
            <a:t>If a swinging door includes glazing, it may be entered in the vertical glazing schedule or in the exterior door schedule. </a:t>
          </a:r>
          <a:endParaRPr lang="en-US" sz="1000">
            <a:latin typeface="+mn-lt"/>
            <a:ea typeface="+mn-ea"/>
            <a:cs typeface="+mn-cs"/>
          </a:endParaRPr>
        </a:p>
        <a:p>
          <a:pPr rtl="0" fontAlgn="base"/>
          <a:endParaRPr lang="en-US" sz="1000" b="0" i="0" baseline="0">
            <a:latin typeface="+mn-lt"/>
            <a:ea typeface="+mn-ea"/>
            <a:cs typeface="+mn-cs"/>
          </a:endParaRPr>
        </a:p>
        <a:p>
          <a:pPr rtl="0"/>
          <a:r>
            <a:rPr lang="en-US" sz="1000" b="0" i="0" baseline="0">
              <a:latin typeface="+mn-lt"/>
              <a:ea typeface="+mn-ea"/>
              <a:cs typeface="+mn-cs"/>
            </a:rPr>
            <a:t>Obtain NFRC tested U-factors from the door manufacturer or use U-factors from WSEC Tables. </a:t>
          </a:r>
          <a:endParaRPr lang="en-US" sz="1000">
            <a:latin typeface="+mn-lt"/>
            <a:ea typeface="+mn-ea"/>
            <a:cs typeface="+mn-cs"/>
          </a:endParaRPr>
        </a:p>
        <a:p>
          <a:pPr rtl="0" fontAlgn="base"/>
          <a:endParaRPr lang="en-US" sz="1000" b="0" i="0" baseline="0">
            <a:latin typeface="+mn-lt"/>
            <a:ea typeface="+mn-ea"/>
            <a:cs typeface="+mn-cs"/>
          </a:endParaRPr>
        </a:p>
        <a:p>
          <a:pPr rtl="0"/>
          <a:r>
            <a:rPr lang="en-US" sz="1000" b="0" i="0" baseline="0">
              <a:latin typeface="+mn-lt"/>
              <a:ea typeface="+mn-ea"/>
              <a:cs typeface="+mn-cs"/>
            </a:rPr>
            <a:t> </a:t>
          </a:r>
          <a:r>
            <a:rPr lang="en-US" sz="1000" b="0" i="1" baseline="0">
              <a:latin typeface="+mn-lt"/>
              <a:ea typeface="+mn-ea"/>
              <a:cs typeface="+mn-cs"/>
            </a:rPr>
            <a:t>Table 10-6A Default U-Factors for Vertical Glazing (use for doors with greater than 50% glazing.)</a:t>
          </a:r>
          <a:endParaRPr lang="en-US" sz="1000">
            <a:latin typeface="+mn-lt"/>
            <a:ea typeface="+mn-ea"/>
            <a:cs typeface="+mn-cs"/>
          </a:endParaRPr>
        </a:p>
        <a:p>
          <a:pPr rtl="0" fontAlgn="base"/>
          <a:r>
            <a:rPr lang="en-US" sz="1000" b="0" i="1" baseline="0">
              <a:latin typeface="+mn-lt"/>
              <a:ea typeface="+mn-ea"/>
              <a:cs typeface="+mn-cs"/>
            </a:rPr>
            <a:t> Table 10-6C Default U-factors for Doors (limited to doors with less than 50% glazing.)</a:t>
          </a:r>
          <a:endParaRPr lang="en-US" sz="1000" b="0" i="0" baseline="0">
            <a:latin typeface="+mn-lt"/>
            <a:ea typeface="+mn-ea"/>
            <a:cs typeface="+mn-cs"/>
          </a:endParaRPr>
        </a:p>
        <a:p>
          <a:pPr rtl="0" fontAlgn="base"/>
          <a:endParaRPr lang="en-US" sz="1000" b="0" i="0" baseline="0">
            <a:latin typeface="+mn-lt"/>
            <a:ea typeface="+mn-ea"/>
            <a:cs typeface="+mn-cs"/>
          </a:endParaRPr>
        </a:p>
        <a:p>
          <a:pPr rtl="0"/>
          <a:r>
            <a:rPr lang="en-US" sz="1000" b="0" i="0" baseline="0">
              <a:latin typeface="+mn-lt"/>
              <a:ea typeface="+mn-ea"/>
              <a:cs typeface="+mn-cs"/>
            </a:rPr>
            <a:t>Area of windows, doors and skylights are measured using the rough opening area. </a:t>
          </a:r>
          <a:endParaRPr lang="en-US" sz="1000">
            <a:latin typeface="+mn-lt"/>
            <a:ea typeface="+mn-ea"/>
            <a:cs typeface="+mn-cs"/>
          </a:endParaRPr>
        </a:p>
        <a:p>
          <a:pPr rtl="0" fontAlgn="base"/>
          <a:endParaRPr lang="en-US" sz="1000" b="0" i="0" baseline="0">
            <a:latin typeface="+mn-lt"/>
            <a:ea typeface="+mn-ea"/>
            <a:cs typeface="+mn-cs"/>
          </a:endParaRPr>
        </a:p>
        <a:p>
          <a:pPr rtl="0"/>
          <a:r>
            <a:rPr lang="en-US" sz="1000" b="0" i="0" baseline="0">
              <a:latin typeface="+mn-lt"/>
              <a:ea typeface="+mn-ea"/>
              <a:cs typeface="+mn-cs"/>
            </a:rPr>
            <a:t>Glazing area in exterior doors is added to the total glazing area of the project as follows:</a:t>
          </a:r>
          <a:endParaRPr lang="en-US" sz="1000">
            <a:latin typeface="+mn-lt"/>
            <a:ea typeface="+mn-ea"/>
            <a:cs typeface="+mn-cs"/>
          </a:endParaRPr>
        </a:p>
        <a:p>
          <a:pPr rtl="0"/>
          <a:r>
            <a:rPr lang="en-US" sz="1000" b="0" i="0" baseline="0">
              <a:latin typeface="+mn-lt"/>
              <a:ea typeface="+mn-ea"/>
              <a:cs typeface="+mn-cs"/>
            </a:rPr>
            <a:t>  </a:t>
          </a:r>
          <a:r>
            <a:rPr lang="en-US" sz="1000" b="0" i="1" baseline="0">
              <a:latin typeface="+mn-lt"/>
              <a:ea typeface="+mn-ea"/>
              <a:cs typeface="+mn-cs"/>
            </a:rPr>
            <a:t>If greater than 50%, 100% of the area is entered in the door glazing area.  </a:t>
          </a:r>
          <a:endParaRPr lang="en-US" sz="1000">
            <a:latin typeface="+mn-lt"/>
            <a:ea typeface="+mn-ea"/>
            <a:cs typeface="+mn-cs"/>
          </a:endParaRPr>
        </a:p>
        <a:p>
          <a:pPr rtl="0" fontAlgn="base"/>
          <a:r>
            <a:rPr lang="en-US" sz="1000" b="0" i="1" baseline="0">
              <a:latin typeface="+mn-lt"/>
              <a:ea typeface="+mn-ea"/>
              <a:cs typeface="+mn-cs"/>
            </a:rPr>
            <a:t>  If less than or equal to 50%, only the glazed area will be entered in the door glazing area.</a:t>
          </a:r>
          <a:endParaRPr lang="en-US" sz="1000" b="0" i="0" baseline="0">
            <a:latin typeface="+mn-lt"/>
            <a:ea typeface="+mn-ea"/>
            <a:cs typeface="+mn-cs"/>
          </a:endParaRPr>
        </a:p>
        <a:p>
          <a:pPr rtl="0" fontAlgn="base"/>
          <a:endParaRPr lang="en-US" sz="1000" b="0" i="0" baseline="0">
            <a:latin typeface="+mn-lt"/>
            <a:ea typeface="+mn-ea"/>
            <a:cs typeface="+mn-cs"/>
          </a:endParaRPr>
        </a:p>
        <a:p>
          <a:pPr rtl="0"/>
          <a:r>
            <a:rPr lang="en-US" sz="1000" b="0" i="0" baseline="0">
              <a:latin typeface="+mn-lt"/>
              <a:ea typeface="+mn-ea"/>
              <a:cs typeface="+mn-cs"/>
            </a:rPr>
            <a:t>Exempt Door: One door, 24 feet or less is not included in the U-factor of glazing area calculations. You must calculate the door area to assure it is 24 square feet or less. This also enters the door heat loss into the heating system size calculation. </a:t>
          </a:r>
          <a:endParaRPr lang="en-US" sz="1000">
            <a:latin typeface="+mn-lt"/>
            <a:ea typeface="+mn-ea"/>
            <a:cs typeface="+mn-cs"/>
          </a:endParaRPr>
        </a:p>
        <a:p>
          <a:pPr rtl="0" fontAlgn="base"/>
          <a:endParaRPr lang="en-US" sz="1000" b="0" i="0" baseline="0">
            <a:latin typeface="+mn-lt"/>
            <a:ea typeface="+mn-ea"/>
            <a:cs typeface="+mn-cs"/>
          </a:endParaRPr>
        </a:p>
        <a:p>
          <a:pPr rtl="0"/>
          <a:r>
            <a:rPr lang="en-US" sz="1000" b="1" i="0" baseline="0">
              <a:latin typeface="+mn-lt"/>
              <a:ea typeface="+mn-ea"/>
              <a:cs typeface="+mn-cs"/>
            </a:rPr>
            <a:t>Vertical and Horizontal Glazing:</a:t>
          </a:r>
          <a:endParaRPr lang="en-US" sz="1000">
            <a:latin typeface="+mn-lt"/>
            <a:ea typeface="+mn-ea"/>
            <a:cs typeface="+mn-cs"/>
          </a:endParaRPr>
        </a:p>
        <a:p>
          <a:pPr rtl="0" fontAlgn="base"/>
          <a:endParaRPr lang="en-US" sz="1000" b="0" i="0" baseline="0">
            <a:latin typeface="+mn-lt"/>
            <a:ea typeface="+mn-ea"/>
            <a:cs typeface="+mn-cs"/>
          </a:endParaRPr>
        </a:p>
        <a:p>
          <a:pPr rtl="0"/>
          <a:r>
            <a:rPr lang="en-US" sz="1000" b="0" i="0" baseline="0">
              <a:latin typeface="+mn-lt"/>
              <a:ea typeface="+mn-ea"/>
              <a:cs typeface="+mn-cs"/>
            </a:rPr>
            <a:t>Obtain NFRC tested U-factors from the glazing supplier. These will give the most accurate and likely the most favorable results.  If you can’t obtain this data, the tables in Chapter 10 of the WSEC must be used.</a:t>
          </a:r>
          <a:endParaRPr lang="en-US" sz="1000">
            <a:latin typeface="+mn-lt"/>
            <a:ea typeface="+mn-ea"/>
            <a:cs typeface="+mn-cs"/>
          </a:endParaRPr>
        </a:p>
        <a:p>
          <a:pPr rtl="0"/>
          <a:r>
            <a:rPr lang="en-US" sz="1000" b="0" i="1" baseline="0">
              <a:latin typeface="+mn-lt"/>
              <a:ea typeface="+mn-ea"/>
              <a:cs typeface="+mn-cs"/>
            </a:rPr>
            <a:t>For default U-factors for vertical glazing, refer to table 10-6A</a:t>
          </a:r>
          <a:endParaRPr lang="en-US" sz="1000">
            <a:latin typeface="+mn-lt"/>
            <a:ea typeface="+mn-ea"/>
            <a:cs typeface="+mn-cs"/>
          </a:endParaRPr>
        </a:p>
        <a:p>
          <a:pPr rtl="0"/>
          <a:r>
            <a:rPr lang="en-US" sz="1000" b="0" i="1" baseline="0">
              <a:latin typeface="+mn-lt"/>
              <a:ea typeface="+mn-ea"/>
              <a:cs typeface="+mn-cs"/>
            </a:rPr>
            <a:t>If window manufacturer can legitimately be claimed as a “small business” (as defined in Chapter 2 of the WSEC), you may use table 10-6B for default U-factors.  Note: the term “small business” refers to the glazing manufacturer, not the builder or building owner.</a:t>
          </a:r>
          <a:endParaRPr lang="en-US" sz="1000">
            <a:latin typeface="+mn-lt"/>
            <a:ea typeface="+mn-ea"/>
            <a:cs typeface="+mn-cs"/>
          </a:endParaRPr>
        </a:p>
        <a:p>
          <a:pPr rtl="0"/>
          <a:r>
            <a:rPr lang="en-US" sz="1000" b="0" i="1" baseline="0">
              <a:latin typeface="+mn-lt"/>
              <a:ea typeface="+mn-ea"/>
              <a:cs typeface="+mn-cs"/>
            </a:rPr>
            <a:t>For default U-factors for overhead glazing, refer to table 10-6E</a:t>
          </a:r>
          <a:endParaRPr lang="en-US" sz="1000">
            <a:latin typeface="+mn-lt"/>
            <a:ea typeface="+mn-ea"/>
            <a:cs typeface="+mn-cs"/>
          </a:endParaRPr>
        </a:p>
        <a:p>
          <a:pPr rtl="0" fontAlgn="base"/>
          <a:r>
            <a:rPr lang="en-US" sz="1000" b="0" i="1" baseline="0">
              <a:latin typeface="+mn-lt"/>
              <a:ea typeface="+mn-ea"/>
              <a:cs typeface="+mn-cs"/>
            </a:rPr>
            <a:t>If doors are being entered into the vertical glazing table, refer to table 10-6C and 10-6D.  </a:t>
          </a:r>
          <a:endParaRPr lang="en-US" sz="1000" b="0" i="0" baseline="0">
            <a:latin typeface="+mn-lt"/>
            <a:ea typeface="+mn-ea"/>
            <a:cs typeface="+mn-cs"/>
          </a:endParaRPr>
        </a:p>
        <a:p>
          <a:pPr rtl="0" fontAlgn="base"/>
          <a:endParaRPr lang="en-US" sz="1000" b="0" i="0" baseline="0">
            <a:latin typeface="+mn-lt"/>
            <a:ea typeface="+mn-ea"/>
            <a:cs typeface="+mn-cs"/>
          </a:endParaRPr>
        </a:p>
        <a:p>
          <a:pPr rtl="0"/>
          <a:r>
            <a:rPr lang="en-US" sz="1000" b="0" i="0" baseline="0">
              <a:latin typeface="+mn-lt"/>
              <a:ea typeface="+mn-ea"/>
              <a:cs typeface="+mn-cs"/>
            </a:rPr>
            <a:t>Garden Window Exception Schedule</a:t>
          </a:r>
          <a:endParaRPr lang="en-US" sz="1000">
            <a:latin typeface="+mn-lt"/>
            <a:ea typeface="+mn-ea"/>
            <a:cs typeface="+mn-cs"/>
          </a:endParaRPr>
        </a:p>
        <a:p>
          <a:pPr rtl="0"/>
          <a:r>
            <a:rPr lang="en-US" sz="1000" b="0" i="0" baseline="0">
              <a:latin typeface="+mn-lt"/>
              <a:ea typeface="+mn-ea"/>
              <a:cs typeface="+mn-cs"/>
            </a:rPr>
            <a:t> </a:t>
          </a:r>
          <a:endParaRPr lang="en-US" sz="1000">
            <a:latin typeface="+mn-lt"/>
            <a:ea typeface="+mn-ea"/>
            <a:cs typeface="+mn-cs"/>
          </a:endParaRPr>
        </a:p>
        <a:p>
          <a:pPr rtl="0"/>
          <a:r>
            <a:rPr lang="en-US" sz="1000" b="0" i="0" baseline="0">
              <a:latin typeface="+mn-lt"/>
              <a:ea typeface="+mn-ea"/>
              <a:cs typeface="+mn-cs"/>
            </a:rPr>
            <a:t>The WSEC allows double glazed, unrated garden windows with a wood or vinyl frame to be exempt from the U-factor calculation under the following rules. </a:t>
          </a:r>
          <a:endParaRPr lang="en-US" sz="1000">
            <a:latin typeface="+mn-lt"/>
            <a:ea typeface="+mn-ea"/>
            <a:cs typeface="+mn-cs"/>
          </a:endParaRPr>
        </a:p>
        <a:p>
          <a:pPr rtl="0"/>
          <a:r>
            <a:rPr lang="en-US" sz="1000" b="0" i="0" baseline="0">
              <a:latin typeface="+mn-lt"/>
              <a:ea typeface="+mn-ea"/>
              <a:cs typeface="+mn-cs"/>
            </a:rPr>
            <a:t> </a:t>
          </a:r>
          <a:r>
            <a:rPr lang="en-US" sz="1000" b="0" i="1" baseline="0">
              <a:latin typeface="+mn-lt"/>
              <a:ea typeface="+mn-ea"/>
              <a:cs typeface="+mn-cs"/>
            </a:rPr>
            <a:t>The total area of this exemption is limited to 1 percent of the conditioned floor area up to a maximum</a:t>
          </a:r>
          <a:endParaRPr lang="en-US" sz="1000">
            <a:latin typeface="+mn-lt"/>
            <a:ea typeface="+mn-ea"/>
            <a:cs typeface="+mn-cs"/>
          </a:endParaRPr>
        </a:p>
        <a:p>
          <a:pPr rtl="0" fontAlgn="base"/>
          <a:r>
            <a:rPr lang="en-US" sz="1000" b="0" i="1" baseline="0">
              <a:latin typeface="+mn-lt"/>
              <a:ea typeface="+mn-ea"/>
              <a:cs typeface="+mn-cs"/>
            </a:rPr>
            <a:t> The area of the glazing must be multiplied by 3 and added to the total glazing area for the project. </a:t>
          </a:r>
          <a:endParaRPr lang="en-US" sz="1000"/>
        </a:p>
        <a:p>
          <a:pPr rtl="0" fontAlgn="base"/>
          <a:endParaRPr lang="en-US" sz="1000" b="1" i="0" baseline="0">
            <a:latin typeface="+mn-lt"/>
            <a:ea typeface="+mn-ea"/>
            <a:cs typeface="+mn-cs"/>
          </a:endParaRPr>
        </a:p>
        <a:p>
          <a:pPr rtl="0"/>
          <a:r>
            <a:rPr lang="en-US" sz="1000" b="1" i="0" baseline="0">
              <a:latin typeface="+mn-lt"/>
              <a:ea typeface="+mn-ea"/>
              <a:cs typeface="+mn-cs"/>
            </a:rPr>
            <a:t>Completing the Heating System Size Worksheet</a:t>
          </a:r>
          <a:endParaRPr lang="en-US" sz="1000">
            <a:latin typeface="+mn-lt"/>
            <a:ea typeface="+mn-ea"/>
            <a:cs typeface="+mn-cs"/>
          </a:endParaRPr>
        </a:p>
        <a:p>
          <a:pPr rtl="0" fontAlgn="base"/>
          <a:endParaRPr lang="en-US" sz="1000" b="1" i="0" baseline="0">
            <a:latin typeface="+mn-lt"/>
            <a:ea typeface="+mn-ea"/>
            <a:cs typeface="+mn-cs"/>
          </a:endParaRPr>
        </a:p>
        <a:p>
          <a:pPr rtl="0"/>
          <a:r>
            <a:rPr lang="en-US" sz="1000" b="0" i="0" baseline="0">
              <a:latin typeface="+mn-lt"/>
              <a:ea typeface="+mn-ea"/>
              <a:cs typeface="+mn-cs"/>
            </a:rPr>
            <a:t>This worksheet is used to calculate the design heat load of the structure. It also calculates the maximum heating system size required by code. This worksheet does not perform required cooling load calculations. Use Manual J or equivalent for cooling system size calculations. </a:t>
          </a:r>
          <a:endParaRPr lang="en-US" sz="1000">
            <a:latin typeface="+mn-lt"/>
            <a:ea typeface="+mn-ea"/>
            <a:cs typeface="+mn-cs"/>
          </a:endParaRPr>
        </a:p>
        <a:p>
          <a:pPr rtl="0" fontAlgn="base"/>
          <a:endParaRPr lang="en-US" sz="1000" b="0" i="0" baseline="0">
            <a:latin typeface="+mn-lt"/>
            <a:ea typeface="+mn-ea"/>
            <a:cs typeface="+mn-cs"/>
          </a:endParaRPr>
        </a:p>
        <a:p>
          <a:pPr rtl="0"/>
          <a:r>
            <a:rPr lang="en-US" sz="1000" b="0" i="0" baseline="0">
              <a:latin typeface="+mn-lt"/>
              <a:ea typeface="+mn-ea"/>
              <a:cs typeface="+mn-cs"/>
            </a:rPr>
            <a:t>Go to the Outdoor Design Temperature Worksheet Tab. Locate the outdoor design temperature for a location near the project site. </a:t>
          </a:r>
          <a:r>
            <a:rPr lang="en-US" sz="1000" b="0" i="0" u="sng" baseline="0">
              <a:latin typeface="+mn-lt"/>
              <a:ea typeface="+mn-ea"/>
              <a:cs typeface="+mn-cs"/>
            </a:rPr>
            <a:t>You need to enter the design temperature on this worksheet.</a:t>
          </a:r>
          <a:endParaRPr lang="en-US" sz="1000">
            <a:latin typeface="+mn-lt"/>
            <a:ea typeface="+mn-ea"/>
            <a:cs typeface="+mn-cs"/>
          </a:endParaRPr>
        </a:p>
        <a:p>
          <a:pPr rtl="0" fontAlgn="base"/>
          <a:endParaRPr lang="en-US" sz="1000" b="0" i="0" baseline="0">
            <a:latin typeface="+mn-lt"/>
            <a:ea typeface="+mn-ea"/>
            <a:cs typeface="+mn-cs"/>
          </a:endParaRPr>
        </a:p>
        <a:p>
          <a:pPr rtl="0"/>
          <a:r>
            <a:rPr lang="en-US" sz="1000" b="0" i="0" baseline="0">
              <a:latin typeface="+mn-lt"/>
              <a:ea typeface="+mn-ea"/>
              <a:cs typeface="+mn-cs"/>
            </a:rPr>
            <a:t>Calculate and enter the volume of the interior space in the building (floor area x ceiling height).  </a:t>
          </a:r>
          <a:endParaRPr lang="en-US" sz="1000">
            <a:latin typeface="+mn-lt"/>
            <a:ea typeface="+mn-ea"/>
            <a:cs typeface="+mn-cs"/>
          </a:endParaRPr>
        </a:p>
        <a:p>
          <a:pPr rtl="0" fontAlgn="base"/>
          <a:endParaRPr lang="en-US" sz="1000" b="0" i="0" baseline="0">
            <a:latin typeface="+mn-lt"/>
            <a:ea typeface="+mn-ea"/>
            <a:cs typeface="+mn-cs"/>
          </a:endParaRPr>
        </a:p>
        <a:p>
          <a:pPr rtl="0"/>
          <a:r>
            <a:rPr lang="en-US" sz="1000" b="0" i="0" baseline="0">
              <a:latin typeface="+mn-lt"/>
              <a:ea typeface="+mn-ea"/>
              <a:cs typeface="+mn-cs"/>
            </a:rPr>
            <a:t>Measure the dimensions of each exterior building assembly, wall, attic floor etc. Enter the area next to the R-value description that matches the construction. If a construction method is selected that is not represented here, select values from Chapter 10 of the WSEC and enter it in one of the blank spaces at the end of each components section.</a:t>
          </a:r>
          <a:endParaRPr lang="en-US" sz="1000">
            <a:latin typeface="+mn-lt"/>
            <a:ea typeface="+mn-ea"/>
            <a:cs typeface="+mn-cs"/>
          </a:endParaRPr>
        </a:p>
        <a:p>
          <a:pPr rtl="0" fontAlgn="base"/>
          <a:endParaRPr lang="en-US" sz="1000" b="0" i="0" baseline="0">
            <a:latin typeface="+mn-lt"/>
            <a:ea typeface="+mn-ea"/>
            <a:cs typeface="+mn-cs"/>
          </a:endParaRPr>
        </a:p>
        <a:p>
          <a:pPr rtl="0"/>
          <a:r>
            <a:rPr lang="en-US" sz="1000" b="0" i="0" baseline="0">
              <a:latin typeface="+mn-lt"/>
              <a:ea typeface="+mn-ea"/>
              <a:cs typeface="+mn-cs"/>
            </a:rPr>
            <a:t>Enter the correction factor for duct location. If the ducts are indoors, enter 1. If the ducts are in the crawl space, attic or garage, enter 1.15. </a:t>
          </a:r>
          <a:endParaRPr lang="en-US" sz="1000">
            <a:latin typeface="+mn-lt"/>
            <a:ea typeface="+mn-ea"/>
            <a:cs typeface="+mn-cs"/>
          </a:endParaRPr>
        </a:p>
        <a:p>
          <a:pPr algn="l" rtl="0">
            <a:defRPr sz="1000"/>
          </a:pPr>
          <a:endParaRPr lang="en-US" sz="1000" b="0" i="0" u="none" strike="noStrike" baseline="0">
            <a:solidFill>
              <a:srgbClr val="000000"/>
            </a:solidFill>
            <a:latin typeface="Arial"/>
            <a:cs typeface="Arial"/>
          </a:endParaRP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1</xdr:col>
      <xdr:colOff>390525</xdr:colOff>
      <xdr:row>24</xdr:row>
      <xdr:rowOff>114300</xdr:rowOff>
    </xdr:from>
    <xdr:ext cx="4752975" cy="495301"/>
    <xdr:sp macro="" textlink="">
      <xdr:nvSpPr>
        <xdr:cNvPr id="2" name="TextBox 1"/>
        <xdr:cNvSpPr txBox="1"/>
      </xdr:nvSpPr>
      <xdr:spPr>
        <a:xfrm>
          <a:off x="523875" y="4914900"/>
          <a:ext cx="4752975" cy="4953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en-US" sz="1100"/>
            <a:t>Does not apply. (</a:t>
          </a:r>
          <a:r>
            <a:rPr lang="en-US" sz="1100" b="1"/>
            <a:t>SEE INSTRUCTIONS</a:t>
          </a:r>
          <a:r>
            <a:rPr lang="en-US" sz="1100"/>
            <a:t>) </a:t>
          </a:r>
          <a:r>
            <a:rPr lang="en-US" sz="1100" u="sng"/>
            <a:t>Using Prescriptive Option III.</a:t>
          </a:r>
          <a:r>
            <a:rPr lang="en-US" sz="1100"/>
            <a:t> All glazing and doors meet maximum U-factor. Alternate heating size method submitted.</a:t>
          </a:r>
        </a:p>
      </xdr:txBody>
    </xdr:sp>
    <xdr:clientData/>
  </xdr:oneCellAnchor>
  <xdr:oneCellAnchor>
    <xdr:from>
      <xdr:col>1</xdr:col>
      <xdr:colOff>381000</xdr:colOff>
      <xdr:row>27</xdr:row>
      <xdr:rowOff>95251</xdr:rowOff>
    </xdr:from>
    <xdr:ext cx="4476750" cy="333375"/>
    <xdr:sp macro="" textlink="">
      <xdr:nvSpPr>
        <xdr:cNvPr id="3" name="TextBox 2"/>
        <xdr:cNvSpPr txBox="1"/>
      </xdr:nvSpPr>
      <xdr:spPr>
        <a:xfrm>
          <a:off x="514350" y="5381626"/>
          <a:ext cx="4476750" cy="3333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en-US" sz="1100"/>
            <a:t>Option I or II, Glazing to floor area limit (WSEC 602.7.2)</a:t>
          </a:r>
        </a:p>
      </xdr:txBody>
    </xdr:sp>
    <xdr:clientData/>
  </xdr:oneCellAnchor>
  <xdr:oneCellAnchor>
    <xdr:from>
      <xdr:col>1</xdr:col>
      <xdr:colOff>381000</xdr:colOff>
      <xdr:row>30</xdr:row>
      <xdr:rowOff>9526</xdr:rowOff>
    </xdr:from>
    <xdr:ext cx="3833212" cy="226766"/>
    <xdr:sp macro="" textlink="">
      <xdr:nvSpPr>
        <xdr:cNvPr id="4" name="TextBox 3"/>
        <xdr:cNvSpPr txBox="1"/>
      </xdr:nvSpPr>
      <xdr:spPr>
        <a:xfrm>
          <a:off x="514350" y="5781676"/>
          <a:ext cx="3890424"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lang="en-US" sz="1100"/>
            <a:t>Area weighted window, skylight or door U-factor (WSEC 602.7.2)</a:t>
          </a:r>
        </a:p>
      </xdr:txBody>
    </xdr:sp>
    <xdr:clientData/>
  </xdr:oneCellAnchor>
  <xdr:oneCellAnchor>
    <xdr:from>
      <xdr:col>1</xdr:col>
      <xdr:colOff>381000</xdr:colOff>
      <xdr:row>32</xdr:row>
      <xdr:rowOff>28576</xdr:rowOff>
    </xdr:from>
    <xdr:ext cx="4667250" cy="436786"/>
    <xdr:sp macro="" textlink="">
      <xdr:nvSpPr>
        <xdr:cNvPr id="5" name="TextBox 4"/>
        <xdr:cNvSpPr txBox="1"/>
      </xdr:nvSpPr>
      <xdr:spPr>
        <a:xfrm>
          <a:off x="514350" y="6124576"/>
          <a:ext cx="4667250" cy="436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en-US" sz="1100"/>
            <a:t>As part of the heating system sizing calculation (IRC M1401.3 &amp; WSEC 503.2.2)</a:t>
          </a:r>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1</xdr:col>
      <xdr:colOff>2286000</xdr:colOff>
      <xdr:row>10</xdr:row>
      <xdr:rowOff>0</xdr:rowOff>
    </xdr:from>
    <xdr:to>
      <xdr:col>6</xdr:col>
      <xdr:colOff>180975</xdr:colOff>
      <xdr:row>10</xdr:row>
      <xdr:rowOff>0</xdr:rowOff>
    </xdr:to>
    <xdr:sp macro="" textlink="">
      <xdr:nvSpPr>
        <xdr:cNvPr id="7169" name="Text Box 1"/>
        <xdr:cNvSpPr txBox="1">
          <a:spLocks noChangeArrowheads="1"/>
        </xdr:cNvSpPr>
      </xdr:nvSpPr>
      <xdr:spPr bwMode="auto">
        <a:xfrm>
          <a:off x="2543175" y="1695450"/>
          <a:ext cx="1809750" cy="0"/>
        </a:xfrm>
        <a:prstGeom prst="rect">
          <a:avLst/>
        </a:prstGeom>
        <a:solidFill>
          <a:srgbClr val="FFFF99"/>
        </a:solidFill>
        <a:ln w="9525">
          <a:noFill/>
          <a:miter lim="800000"/>
          <a:headEnd/>
          <a:tailEnd/>
        </a:ln>
      </xdr:spPr>
      <xdr:txBody>
        <a:bodyPr vertOverflow="clip" wrap="square" lIns="27432" tIns="27432" rIns="0" bIns="0" anchor="t" upright="1"/>
        <a:lstStyle/>
        <a:p>
          <a:pPr algn="l" rtl="0">
            <a:defRPr sz="1000"/>
          </a:pPr>
          <a:r>
            <a:rPr lang="en-US" sz="1000" b="0" i="0" u="none" strike="noStrike" baseline="0">
              <a:solidFill>
                <a:srgbClr val="000000"/>
              </a:solidFill>
              <a:latin typeface="Times New Roman"/>
              <a:cs typeface="Times New Roman"/>
            </a:rPr>
            <a:t>See code text for footnote references</a:t>
          </a:r>
        </a:p>
      </xdr:txBody>
    </xdr:sp>
    <xdr:clientData/>
  </xdr:twoCellAnchor>
  <xdr:twoCellAnchor>
    <xdr:from>
      <xdr:col>0</xdr:col>
      <xdr:colOff>9525</xdr:colOff>
      <xdr:row>10</xdr:row>
      <xdr:rowOff>0</xdr:rowOff>
    </xdr:from>
    <xdr:to>
      <xdr:col>1</xdr:col>
      <xdr:colOff>95250</xdr:colOff>
      <xdr:row>10</xdr:row>
      <xdr:rowOff>0</xdr:rowOff>
    </xdr:to>
    <xdr:sp macro="" textlink="">
      <xdr:nvSpPr>
        <xdr:cNvPr id="7194" name="Text Box 26"/>
        <xdr:cNvSpPr txBox="1">
          <a:spLocks noChangeArrowheads="1"/>
        </xdr:cNvSpPr>
      </xdr:nvSpPr>
      <xdr:spPr bwMode="auto">
        <a:xfrm>
          <a:off x="9525" y="1695450"/>
          <a:ext cx="400050" cy="0"/>
        </a:xfrm>
        <a:prstGeom prst="rect">
          <a:avLst/>
        </a:prstGeom>
        <a:solidFill>
          <a:srgbClr val="FFFF99"/>
        </a:solidFill>
        <a:ln w="9525">
          <a:noFill/>
          <a:miter lim="800000"/>
          <a:headEnd/>
          <a:tailEnd/>
        </a:ln>
      </xdr:spPr>
      <xdr:txBody>
        <a:bodyPr vertOverflow="clip" wrap="square" lIns="27432" tIns="22860" rIns="0" bIns="0" anchor="t" upright="1"/>
        <a:lstStyle/>
        <a:p>
          <a:pPr algn="l" rtl="0">
            <a:defRPr sz="1000"/>
          </a:pPr>
          <a:r>
            <a:rPr lang="en-US" sz="800" b="0" i="1" u="none" strike="noStrike" baseline="0">
              <a:solidFill>
                <a:srgbClr val="000000"/>
              </a:solidFill>
              <a:latin typeface="Arial"/>
              <a:cs typeface="Arial"/>
            </a:rPr>
            <a:t>Select</a:t>
          </a:r>
        </a:p>
        <a:p>
          <a:pPr algn="l" rtl="0">
            <a:defRPr sz="1000"/>
          </a:pPr>
          <a:r>
            <a:rPr lang="en-US" sz="800" b="0" i="1" u="none" strike="noStrike" baseline="0">
              <a:solidFill>
                <a:srgbClr val="000000"/>
              </a:solidFill>
              <a:latin typeface="Arial"/>
              <a:cs typeface="Arial"/>
            </a:rPr>
            <a:t>One </a:t>
          </a:r>
        </a:p>
        <a:p>
          <a:pPr algn="l" rtl="0">
            <a:defRPr sz="1000"/>
          </a:pPr>
          <a:r>
            <a:rPr lang="en-US" sz="800" b="0" i="1" u="none" strike="noStrike" baseline="0">
              <a:solidFill>
                <a:srgbClr val="000000"/>
              </a:solidFill>
              <a:latin typeface="Arial"/>
              <a:cs typeface="Arial"/>
            </a:rPr>
            <a:t>Option</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dimension ref="A33"/>
  <sheetViews>
    <sheetView tabSelected="1" workbookViewId="0"/>
  </sheetViews>
  <sheetFormatPr defaultRowHeight="12.75"/>
  <sheetData>
    <row r="33" spans="1:1">
      <c r="A33" s="148"/>
    </row>
  </sheetData>
  <sheetProtection password="CA91" sheet="1" objects="1" scenarios="1" selectLockedCells="1"/>
  <pageMargins left="0.7" right="0.7" top="0.75" bottom="0.75" header="0.3" footer="0.3"/>
  <pageSetup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sheetPr codeName="Sheet2">
    <pageSetUpPr fitToPage="1"/>
  </sheetPr>
  <dimension ref="A3:A55"/>
  <sheetViews>
    <sheetView topLeftCell="A70" zoomScaleNormal="100" workbookViewId="0">
      <selection sqref="A1:XFD1"/>
    </sheetView>
  </sheetViews>
  <sheetFormatPr defaultRowHeight="12.75"/>
  <cols>
    <col min="1" max="1" width="113.28515625" style="13" customWidth="1"/>
  </cols>
  <sheetData>
    <row r="3" spans="1:1">
      <c r="A3" s="14"/>
    </row>
    <row r="4" spans="1:1">
      <c r="A4" s="14"/>
    </row>
    <row r="17" spans="1:1">
      <c r="A17" s="14"/>
    </row>
    <row r="45" ht="15" customHeight="1"/>
    <row r="55" ht="20.25" customHeight="1"/>
  </sheetData>
  <sheetProtection password="CA91" sheet="1" objects="1" scenarios="1" selectLockedCells="1"/>
  <phoneticPr fontId="3" type="noConversion"/>
  <pageMargins left="0.75" right="0.75" top="1" bottom="1" header="0.5" footer="0.5"/>
  <pageSetup scale="82" fitToHeight="2" orientation="portrait" r:id="rId1"/>
  <headerFooter alignWithMargins="0"/>
  <drawing r:id="rId2"/>
</worksheet>
</file>

<file path=xl/worksheets/sheet3.xml><?xml version="1.0" encoding="utf-8"?>
<worksheet xmlns="http://schemas.openxmlformats.org/spreadsheetml/2006/main" xmlns:r="http://schemas.openxmlformats.org/officeDocument/2006/relationships">
  <sheetPr codeName="Sheet1"/>
  <dimension ref="A1:U221"/>
  <sheetViews>
    <sheetView showGridLines="0" zoomScaleNormal="100" zoomScaleSheetLayoutView="100" zoomScalePageLayoutView="50" workbookViewId="0">
      <selection activeCell="B3" sqref="B3:F3"/>
    </sheetView>
  </sheetViews>
  <sheetFormatPr defaultRowHeight="12.75"/>
  <cols>
    <col min="1" max="1" width="2" style="10" customWidth="1"/>
    <col min="2" max="2" width="6.7109375" style="10" customWidth="1"/>
    <col min="3" max="3" width="11.42578125" style="10" customWidth="1"/>
    <col min="4" max="4" width="7.5703125" style="10" customWidth="1"/>
    <col min="5" max="5" width="9.28515625" style="10" customWidth="1"/>
    <col min="6" max="6" width="8.28515625" style="10" customWidth="1"/>
    <col min="7" max="7" width="7.28515625" style="10" customWidth="1"/>
    <col min="8" max="8" width="7.5703125" style="10" customWidth="1"/>
    <col min="9" max="9" width="6.85546875" style="10" customWidth="1"/>
    <col min="10" max="10" width="8.85546875" style="10" customWidth="1"/>
    <col min="11" max="11" width="8.7109375" style="10" customWidth="1"/>
    <col min="12" max="12" width="5.85546875" style="10" customWidth="1"/>
    <col min="13" max="13" width="7.140625" style="10" customWidth="1"/>
    <col min="14" max="14" width="2.28515625" style="12" customWidth="1"/>
    <col min="15" max="15" width="2.140625" style="10" hidden="1" customWidth="1"/>
    <col min="16" max="17" width="9.140625" style="15" hidden="1" customWidth="1"/>
    <col min="18" max="19" width="9.140625" style="10" hidden="1" customWidth="1"/>
    <col min="20" max="20" width="9.140625" style="10" customWidth="1"/>
    <col min="21" max="16384" width="9.140625" style="10"/>
  </cols>
  <sheetData>
    <row r="1" spans="1:21">
      <c r="A1" s="80"/>
      <c r="B1" s="81" t="s">
        <v>442</v>
      </c>
      <c r="C1" s="80"/>
      <c r="D1" s="80"/>
      <c r="E1" s="80"/>
      <c r="F1" s="80"/>
      <c r="G1" s="80"/>
      <c r="H1" s="80"/>
      <c r="I1" s="80"/>
      <c r="J1" s="80"/>
      <c r="K1" s="80"/>
      <c r="L1" s="80"/>
      <c r="M1" s="80"/>
      <c r="N1" s="58"/>
      <c r="O1" s="80"/>
      <c r="P1" s="82"/>
      <c r="Q1" s="82"/>
      <c r="R1" s="80"/>
      <c r="S1" s="80"/>
      <c r="T1" s="80"/>
    </row>
    <row r="2" spans="1:21">
      <c r="A2" s="80"/>
      <c r="B2" s="83" t="s">
        <v>5</v>
      </c>
      <c r="C2" s="80"/>
      <c r="D2" s="80"/>
      <c r="E2" s="80"/>
      <c r="F2" s="80"/>
      <c r="G2" s="80"/>
      <c r="H2" s="83" t="s">
        <v>302</v>
      </c>
      <c r="I2" s="80"/>
      <c r="J2" s="80"/>
      <c r="K2" s="80"/>
      <c r="L2" s="80"/>
      <c r="M2" s="80"/>
      <c r="N2" s="58"/>
      <c r="O2" s="80"/>
      <c r="P2" s="82"/>
      <c r="Q2" s="82"/>
      <c r="R2" s="80"/>
      <c r="S2" s="80"/>
      <c r="T2" s="80"/>
    </row>
    <row r="3" spans="1:21" ht="12.75" customHeight="1">
      <c r="A3" s="80"/>
      <c r="B3" s="174"/>
      <c r="C3" s="186"/>
      <c r="D3" s="186"/>
      <c r="E3" s="186"/>
      <c r="F3" s="187"/>
      <c r="G3" s="84"/>
      <c r="H3" s="174"/>
      <c r="I3" s="175"/>
      <c r="J3" s="175"/>
      <c r="K3" s="175"/>
      <c r="L3" s="175"/>
      <c r="M3" s="176"/>
      <c r="N3" s="58"/>
      <c r="O3" s="80"/>
      <c r="P3" s="82"/>
      <c r="Q3" s="82"/>
      <c r="R3" s="80"/>
      <c r="S3" s="80"/>
      <c r="T3" s="80"/>
    </row>
    <row r="4" spans="1:21">
      <c r="A4" s="80"/>
      <c r="B4" s="174"/>
      <c r="C4" s="175"/>
      <c r="D4" s="175"/>
      <c r="E4" s="175"/>
      <c r="F4" s="176"/>
      <c r="G4" s="84"/>
      <c r="H4" s="174"/>
      <c r="I4" s="175"/>
      <c r="J4" s="175"/>
      <c r="K4" s="175"/>
      <c r="L4" s="175"/>
      <c r="M4" s="176"/>
      <c r="N4" s="58"/>
      <c r="O4" s="80"/>
      <c r="P4" s="82"/>
      <c r="Q4" s="82"/>
      <c r="R4" s="80"/>
      <c r="S4" s="80"/>
      <c r="T4" s="80"/>
    </row>
    <row r="5" spans="1:21">
      <c r="A5" s="80"/>
      <c r="B5" s="174"/>
      <c r="C5" s="186"/>
      <c r="D5" s="186"/>
      <c r="E5" s="186"/>
      <c r="F5" s="187"/>
      <c r="G5" s="84"/>
      <c r="H5" s="174"/>
      <c r="I5" s="175"/>
      <c r="J5" s="175"/>
      <c r="K5" s="175"/>
      <c r="L5" s="175"/>
      <c r="M5" s="176"/>
      <c r="N5" s="58"/>
      <c r="O5" s="80"/>
      <c r="P5" s="82"/>
      <c r="Q5" s="82"/>
      <c r="R5" s="80"/>
      <c r="S5" s="80"/>
      <c r="T5" s="80"/>
    </row>
    <row r="6" spans="1:21" ht="6.75" customHeight="1">
      <c r="A6" s="80"/>
      <c r="B6" s="85"/>
      <c r="C6" s="85"/>
      <c r="D6" s="85"/>
      <c r="E6" s="85"/>
      <c r="F6" s="85"/>
      <c r="G6" s="84"/>
      <c r="H6" s="85"/>
      <c r="I6" s="85"/>
      <c r="J6" s="85"/>
      <c r="K6" s="85"/>
      <c r="L6" s="85"/>
      <c r="M6" s="80"/>
      <c r="N6" s="58"/>
      <c r="O6" s="80"/>
      <c r="P6" s="82"/>
      <c r="Q6" s="82"/>
      <c r="R6" s="80"/>
      <c r="S6" s="80"/>
      <c r="T6" s="80"/>
    </row>
    <row r="7" spans="1:21">
      <c r="A7" s="80"/>
      <c r="B7" s="85" t="s">
        <v>307</v>
      </c>
      <c r="C7" s="85"/>
      <c r="D7" s="85"/>
      <c r="E7" s="85"/>
      <c r="F7" s="85"/>
      <c r="G7" s="84"/>
      <c r="H7" s="85"/>
      <c r="I7" s="85"/>
      <c r="J7" s="85"/>
      <c r="K7" s="85"/>
      <c r="L7" s="85"/>
      <c r="M7" s="80"/>
      <c r="N7" s="58"/>
      <c r="O7" s="80"/>
      <c r="P7" s="82"/>
      <c r="Q7" s="82"/>
      <c r="R7" s="80"/>
      <c r="S7" s="80"/>
      <c r="T7" s="80"/>
    </row>
    <row r="8" spans="1:21">
      <c r="A8" s="80"/>
      <c r="B8" s="85" t="s">
        <v>317</v>
      </c>
      <c r="C8" s="85"/>
      <c r="D8" s="85"/>
      <c r="E8" s="85"/>
      <c r="F8" s="85"/>
      <c r="G8" s="84"/>
      <c r="H8" s="85"/>
      <c r="I8" s="85"/>
      <c r="J8" s="85"/>
      <c r="K8" s="85"/>
      <c r="L8" s="85"/>
      <c r="M8" s="80"/>
      <c r="N8" s="58"/>
      <c r="O8" s="80"/>
      <c r="P8" s="82"/>
      <c r="Q8" s="82"/>
      <c r="R8" s="80"/>
      <c r="S8" s="80"/>
      <c r="T8" s="80"/>
    </row>
    <row r="9" spans="1:21">
      <c r="A9" s="80"/>
      <c r="B9" s="85" t="s">
        <v>443</v>
      </c>
      <c r="C9" s="85"/>
      <c r="D9" s="85"/>
      <c r="E9" s="85"/>
      <c r="F9" s="85"/>
      <c r="G9" s="84"/>
      <c r="H9" s="85"/>
      <c r="I9" s="85"/>
      <c r="J9" s="85"/>
      <c r="K9" s="85"/>
      <c r="L9" s="85"/>
      <c r="M9" s="80"/>
      <c r="N9" s="58"/>
      <c r="O9" s="80"/>
      <c r="P9" s="82"/>
      <c r="Q9" s="82"/>
      <c r="R9" s="80"/>
      <c r="S9" s="80"/>
      <c r="T9" s="80"/>
    </row>
    <row r="10" spans="1:21" ht="3.75" customHeight="1">
      <c r="A10" s="80"/>
      <c r="B10" s="85"/>
      <c r="C10" s="85"/>
      <c r="D10" s="85"/>
      <c r="E10" s="85"/>
      <c r="F10" s="85"/>
      <c r="G10" s="84"/>
      <c r="H10" s="85"/>
      <c r="I10" s="85"/>
      <c r="J10" s="85"/>
      <c r="K10" s="85"/>
      <c r="L10" s="85"/>
      <c r="M10" s="80"/>
      <c r="N10" s="58"/>
      <c r="O10" s="80"/>
      <c r="P10" s="82"/>
      <c r="Q10" s="82"/>
      <c r="R10" s="80"/>
      <c r="S10" s="80"/>
      <c r="T10" s="80"/>
    </row>
    <row r="11" spans="1:21">
      <c r="A11" s="80"/>
      <c r="B11" s="85" t="s">
        <v>308</v>
      </c>
      <c r="C11" s="85"/>
      <c r="D11" s="85"/>
      <c r="E11" s="85"/>
      <c r="F11" s="85"/>
      <c r="G11" s="84"/>
      <c r="H11" s="85"/>
      <c r="I11" s="85"/>
      <c r="J11" s="85"/>
      <c r="K11" s="85"/>
      <c r="L11" s="85"/>
      <c r="M11" s="80"/>
      <c r="N11" s="58"/>
      <c r="O11" s="80"/>
      <c r="P11" s="82"/>
      <c r="Q11" s="82"/>
      <c r="R11" s="80"/>
      <c r="S11" s="80"/>
      <c r="T11" s="80"/>
    </row>
    <row r="12" spans="1:21">
      <c r="A12" s="80"/>
      <c r="B12" s="85" t="s">
        <v>306</v>
      </c>
      <c r="C12" s="85"/>
      <c r="D12" s="85"/>
      <c r="E12" s="85"/>
      <c r="F12" s="85"/>
      <c r="G12" s="84"/>
      <c r="H12" s="85"/>
      <c r="I12" s="85"/>
      <c r="J12" s="85"/>
      <c r="K12" s="85"/>
      <c r="L12" s="85"/>
      <c r="M12" s="80"/>
      <c r="N12" s="58"/>
      <c r="O12" s="80"/>
      <c r="P12" s="82"/>
      <c r="Q12" s="82"/>
      <c r="R12" s="80"/>
      <c r="S12" s="80"/>
      <c r="T12" s="80"/>
    </row>
    <row r="13" spans="1:21" ht="3.75" customHeight="1">
      <c r="A13" s="80"/>
      <c r="B13" s="85"/>
      <c r="C13" s="85"/>
      <c r="D13" s="85"/>
      <c r="E13" s="85"/>
      <c r="F13" s="85"/>
      <c r="G13" s="84"/>
      <c r="H13" s="85"/>
      <c r="I13" s="85"/>
      <c r="J13" s="85"/>
      <c r="K13" s="85"/>
      <c r="L13" s="85"/>
      <c r="M13" s="80"/>
      <c r="N13" s="58"/>
      <c r="O13" s="80"/>
      <c r="P13" s="82"/>
      <c r="Q13" s="82"/>
      <c r="R13" s="80"/>
      <c r="S13" s="80"/>
      <c r="T13" s="80"/>
    </row>
    <row r="14" spans="1:21">
      <c r="A14" s="80"/>
      <c r="B14" s="85" t="s">
        <v>331</v>
      </c>
      <c r="C14" s="85"/>
      <c r="D14" s="85"/>
      <c r="E14" s="85"/>
      <c r="F14" s="85"/>
      <c r="G14" s="84"/>
      <c r="H14" s="85"/>
      <c r="I14" s="85"/>
      <c r="J14" s="85"/>
      <c r="K14" s="85"/>
      <c r="L14" s="85"/>
      <c r="M14" s="80"/>
      <c r="N14" s="58"/>
      <c r="O14" s="80"/>
      <c r="P14" s="82"/>
      <c r="Q14" s="82"/>
      <c r="R14" s="80"/>
      <c r="S14" s="80"/>
      <c r="T14" s="80"/>
    </row>
    <row r="15" spans="1:21">
      <c r="A15" s="80"/>
      <c r="B15" s="85" t="s">
        <v>319</v>
      </c>
      <c r="C15" s="85"/>
      <c r="D15" s="85"/>
      <c r="E15" s="85"/>
      <c r="F15" s="85"/>
      <c r="G15" s="84"/>
      <c r="H15" s="85"/>
      <c r="I15" s="85"/>
      <c r="J15" s="85"/>
      <c r="K15" s="85"/>
      <c r="L15" s="85"/>
      <c r="M15" s="80"/>
      <c r="N15" s="58"/>
      <c r="O15" s="80"/>
      <c r="P15" s="82"/>
      <c r="Q15" s="82"/>
      <c r="R15" s="80"/>
      <c r="S15" s="80"/>
      <c r="T15" s="80"/>
      <c r="U15" s="78"/>
    </row>
    <row r="16" spans="1:21" ht="8.1" customHeight="1">
      <c r="A16" s="80"/>
      <c r="B16" s="80"/>
      <c r="C16" s="80"/>
      <c r="D16" s="80"/>
      <c r="E16" s="80"/>
      <c r="F16" s="80"/>
      <c r="G16" s="80"/>
      <c r="H16" s="80"/>
      <c r="I16" s="80"/>
      <c r="J16" s="80"/>
      <c r="K16" s="80"/>
      <c r="L16" s="80"/>
      <c r="M16" s="80"/>
      <c r="N16" s="58"/>
      <c r="O16" s="80"/>
      <c r="P16" s="82"/>
      <c r="Q16" s="82"/>
      <c r="R16" s="80"/>
      <c r="S16" s="80"/>
      <c r="T16" s="80"/>
    </row>
    <row r="17" spans="1:20" ht="13.5" customHeight="1">
      <c r="A17" s="80"/>
      <c r="B17" s="177" t="s">
        <v>277</v>
      </c>
      <c r="C17" s="189" t="s">
        <v>418</v>
      </c>
      <c r="D17" s="177" t="s">
        <v>278</v>
      </c>
      <c r="E17" s="177"/>
      <c r="F17" s="177" t="s">
        <v>419</v>
      </c>
      <c r="G17" s="177" t="s">
        <v>420</v>
      </c>
      <c r="H17" s="177" t="s">
        <v>421</v>
      </c>
      <c r="I17" s="177" t="s">
        <v>422</v>
      </c>
      <c r="J17" s="177" t="s">
        <v>423</v>
      </c>
      <c r="K17" s="177" t="s">
        <v>424</v>
      </c>
      <c r="L17" s="177" t="s">
        <v>425</v>
      </c>
      <c r="M17" s="189" t="s">
        <v>434</v>
      </c>
      <c r="N17" s="58"/>
      <c r="O17" s="80"/>
      <c r="P17" s="82"/>
      <c r="Q17" s="82"/>
      <c r="R17" s="80"/>
      <c r="S17" s="80"/>
      <c r="T17" s="80"/>
    </row>
    <row r="18" spans="1:20">
      <c r="A18" s="80"/>
      <c r="B18" s="188"/>
      <c r="C18" s="190"/>
      <c r="D18" s="177"/>
      <c r="E18" s="177"/>
      <c r="F18" s="188"/>
      <c r="G18" s="188"/>
      <c r="H18" s="188"/>
      <c r="I18" s="177"/>
      <c r="J18" s="177"/>
      <c r="K18" s="177"/>
      <c r="L18" s="188"/>
      <c r="M18" s="190"/>
      <c r="N18" s="58"/>
      <c r="O18" s="80"/>
      <c r="P18" s="82"/>
      <c r="Q18" s="82"/>
      <c r="R18" s="80"/>
      <c r="S18" s="80"/>
      <c r="T18" s="80"/>
    </row>
    <row r="19" spans="1:20" ht="18" customHeight="1">
      <c r="A19" s="80"/>
      <c r="B19" s="188"/>
      <c r="C19" s="87" t="s">
        <v>333</v>
      </c>
      <c r="D19" s="86" t="s">
        <v>279</v>
      </c>
      <c r="E19" s="86" t="s">
        <v>426</v>
      </c>
      <c r="F19" s="188"/>
      <c r="G19" s="188"/>
      <c r="H19" s="188"/>
      <c r="I19" s="177"/>
      <c r="J19" s="177"/>
      <c r="K19" s="177"/>
      <c r="L19" s="188"/>
      <c r="M19" s="191"/>
      <c r="N19" s="58"/>
      <c r="O19" s="80"/>
      <c r="P19" s="82"/>
      <c r="Q19" s="82"/>
      <c r="R19" s="80"/>
      <c r="S19" s="80"/>
      <c r="T19" s="80"/>
    </row>
    <row r="20" spans="1:20" ht="38.25" customHeight="1">
      <c r="A20" s="80"/>
      <c r="B20" s="79" t="s">
        <v>280</v>
      </c>
      <c r="C20" s="88">
        <v>0.12</v>
      </c>
      <c r="D20" s="164">
        <v>0.32</v>
      </c>
      <c r="E20" s="89">
        <v>0.5</v>
      </c>
      <c r="F20" s="89">
        <v>0.2</v>
      </c>
      <c r="G20" s="164" t="s">
        <v>312</v>
      </c>
      <c r="H20" s="164" t="s">
        <v>22</v>
      </c>
      <c r="I20" s="164" t="s">
        <v>427</v>
      </c>
      <c r="J20" s="164" t="s">
        <v>435</v>
      </c>
      <c r="K20" s="164" t="s">
        <v>444</v>
      </c>
      <c r="L20" s="164" t="s">
        <v>24</v>
      </c>
      <c r="M20" s="164" t="s">
        <v>431</v>
      </c>
      <c r="N20" s="58"/>
      <c r="O20" s="80"/>
      <c r="P20" s="82"/>
      <c r="Q20" s="82"/>
      <c r="R20" s="80"/>
      <c r="S20" s="80"/>
      <c r="T20" s="80"/>
    </row>
    <row r="21" spans="1:20" s="19" customFormat="1" ht="38.25" customHeight="1">
      <c r="A21" s="80"/>
      <c r="B21" s="79" t="s">
        <v>280</v>
      </c>
      <c r="C21" s="88">
        <v>0.15</v>
      </c>
      <c r="D21" s="164">
        <v>0.32</v>
      </c>
      <c r="E21" s="89">
        <v>0.5</v>
      </c>
      <c r="F21" s="89">
        <v>0.2</v>
      </c>
      <c r="G21" s="164" t="s">
        <v>312</v>
      </c>
      <c r="H21" s="164" t="s">
        <v>22</v>
      </c>
      <c r="I21" s="164" t="s">
        <v>445</v>
      </c>
      <c r="J21" s="164" t="s">
        <v>435</v>
      </c>
      <c r="K21" s="164" t="s">
        <v>444</v>
      </c>
      <c r="L21" s="164" t="s">
        <v>24</v>
      </c>
      <c r="M21" s="164" t="s">
        <v>432</v>
      </c>
      <c r="N21" s="184"/>
      <c r="O21" s="185"/>
      <c r="P21" s="185"/>
      <c r="Q21" s="185"/>
      <c r="R21" s="185"/>
      <c r="S21" s="185"/>
      <c r="T21" s="185"/>
    </row>
    <row r="22" spans="1:20" ht="38.25">
      <c r="A22" s="80"/>
      <c r="B22" s="79"/>
      <c r="C22" s="90" t="s">
        <v>318</v>
      </c>
      <c r="D22" s="89">
        <v>0.3</v>
      </c>
      <c r="E22" s="89">
        <v>0.5</v>
      </c>
      <c r="F22" s="89">
        <v>0.2</v>
      </c>
      <c r="G22" s="164" t="s">
        <v>312</v>
      </c>
      <c r="H22" s="164" t="s">
        <v>22</v>
      </c>
      <c r="I22" s="164" t="s">
        <v>445</v>
      </c>
      <c r="J22" s="164" t="s">
        <v>435</v>
      </c>
      <c r="K22" s="173" t="s">
        <v>444</v>
      </c>
      <c r="L22" s="164" t="s">
        <v>24</v>
      </c>
      <c r="M22" s="164" t="s">
        <v>432</v>
      </c>
      <c r="N22" s="58"/>
      <c r="O22" s="80"/>
      <c r="P22" s="82"/>
      <c r="Q22" s="82"/>
      <c r="R22" s="80"/>
      <c r="S22" s="80"/>
      <c r="T22" s="80"/>
    </row>
    <row r="23" spans="1:20">
      <c r="A23" s="80"/>
      <c r="B23" s="83" t="s">
        <v>446</v>
      </c>
      <c r="C23" s="80"/>
      <c r="D23" s="80"/>
      <c r="E23" s="80"/>
      <c r="F23" s="80"/>
      <c r="G23" s="80"/>
      <c r="H23" s="80"/>
      <c r="I23" s="80"/>
      <c r="J23" s="80"/>
      <c r="K23" s="80"/>
      <c r="L23" s="80"/>
      <c r="M23" s="80"/>
      <c r="N23" s="58"/>
      <c r="O23" s="80"/>
      <c r="P23" s="82"/>
      <c r="Q23" s="82"/>
      <c r="R23" s="80"/>
      <c r="S23" s="80"/>
      <c r="T23" s="80"/>
    </row>
    <row r="24" spans="1:20" ht="9.9499999999999993" customHeight="1">
      <c r="A24" s="80"/>
      <c r="B24" s="83"/>
      <c r="C24" s="80"/>
      <c r="D24" s="80"/>
      <c r="E24" s="80"/>
      <c r="F24" s="80"/>
      <c r="G24" s="80"/>
      <c r="H24" s="80"/>
      <c r="I24" s="80"/>
      <c r="J24" s="80"/>
      <c r="K24" s="80"/>
      <c r="L24" s="80"/>
      <c r="M24" s="80"/>
      <c r="N24" s="58"/>
      <c r="O24" s="80"/>
      <c r="P24" s="82"/>
      <c r="Q24" s="82"/>
      <c r="R24" s="80"/>
      <c r="S24" s="80"/>
      <c r="T24" s="80"/>
    </row>
    <row r="25" spans="1:20">
      <c r="A25" s="80"/>
      <c r="B25" s="83"/>
      <c r="C25" s="80"/>
      <c r="D25" s="80"/>
      <c r="E25" s="80"/>
      <c r="F25" s="80"/>
      <c r="G25" s="80"/>
      <c r="H25" s="80"/>
      <c r="I25" s="80"/>
      <c r="J25" s="80"/>
      <c r="K25" s="80"/>
      <c r="L25" s="80"/>
      <c r="M25" s="80"/>
      <c r="N25" s="58"/>
      <c r="O25" s="80"/>
      <c r="P25" s="82"/>
      <c r="Q25" s="82"/>
      <c r="R25" s="80"/>
      <c r="S25" s="80"/>
      <c r="T25" s="80"/>
    </row>
    <row r="26" spans="1:20">
      <c r="A26" s="80"/>
      <c r="B26" s="83"/>
      <c r="C26" s="80"/>
      <c r="D26" s="80"/>
      <c r="E26" s="80"/>
      <c r="F26" s="80"/>
      <c r="G26" s="80"/>
      <c r="H26" s="80"/>
      <c r="I26" s="80"/>
      <c r="J26" s="80"/>
      <c r="K26" s="80"/>
      <c r="L26" s="80"/>
      <c r="M26" s="80"/>
      <c r="N26" s="58"/>
      <c r="O26" s="80"/>
      <c r="P26" s="82"/>
      <c r="Q26" s="82"/>
      <c r="R26" s="80"/>
      <c r="S26" s="80"/>
      <c r="T26" s="80"/>
    </row>
    <row r="27" spans="1:20">
      <c r="A27" s="80"/>
      <c r="B27" s="83"/>
      <c r="C27" s="80"/>
      <c r="D27" s="80"/>
      <c r="E27" s="80"/>
      <c r="F27" s="80"/>
      <c r="G27" s="80"/>
      <c r="H27" s="80"/>
      <c r="I27" s="80"/>
      <c r="J27" s="80"/>
      <c r="K27" s="80"/>
      <c r="L27" s="80"/>
      <c r="M27" s="80"/>
      <c r="N27" s="58"/>
      <c r="O27" s="80"/>
      <c r="P27" s="82"/>
      <c r="Q27" s="82"/>
      <c r="R27" s="80"/>
      <c r="S27" s="80"/>
      <c r="T27" s="80"/>
    </row>
    <row r="28" spans="1:20" ht="8.1" customHeight="1">
      <c r="A28" s="80"/>
      <c r="B28" s="83"/>
      <c r="C28" s="80"/>
      <c r="D28" s="80"/>
      <c r="E28" s="80"/>
      <c r="F28" s="80"/>
      <c r="G28" s="80"/>
      <c r="H28" s="80"/>
      <c r="I28" s="80"/>
      <c r="J28" s="80"/>
      <c r="K28" s="80"/>
      <c r="L28" s="80"/>
      <c r="M28" s="80"/>
      <c r="N28" s="58"/>
      <c r="O28" s="80"/>
      <c r="P28" s="82"/>
      <c r="Q28" s="82"/>
      <c r="R28" s="80"/>
      <c r="S28" s="80"/>
      <c r="T28" s="80"/>
    </row>
    <row r="29" spans="1:20">
      <c r="A29" s="80"/>
      <c r="B29" s="83"/>
      <c r="C29" s="80"/>
      <c r="D29" s="80"/>
      <c r="E29" s="80"/>
      <c r="F29" s="80"/>
      <c r="G29" s="80"/>
      <c r="H29" s="80"/>
      <c r="I29" s="80"/>
      <c r="J29" s="80"/>
      <c r="K29" s="80"/>
      <c r="L29" s="80"/>
      <c r="M29" s="80"/>
      <c r="N29" s="58"/>
      <c r="O29" s="80"/>
      <c r="P29" s="82"/>
      <c r="Q29" s="82"/>
      <c r="R29" s="80"/>
      <c r="S29" s="80"/>
      <c r="T29" s="80"/>
    </row>
    <row r="30" spans="1:20" ht="8.1" customHeight="1">
      <c r="A30" s="80"/>
      <c r="B30" s="83"/>
      <c r="C30" s="80"/>
      <c r="D30" s="80"/>
      <c r="E30" s="80"/>
      <c r="F30" s="80"/>
      <c r="G30" s="80"/>
      <c r="H30" s="80"/>
      <c r="I30" s="80"/>
      <c r="J30" s="80"/>
      <c r="K30" s="80"/>
      <c r="L30" s="80"/>
      <c r="M30" s="80"/>
      <c r="N30" s="58"/>
      <c r="O30" s="80"/>
      <c r="P30" s="82"/>
      <c r="Q30" s="82"/>
      <c r="R30" s="80"/>
      <c r="S30" s="80"/>
      <c r="T30" s="80"/>
    </row>
    <row r="31" spans="1:20">
      <c r="A31" s="80"/>
      <c r="B31" s="83"/>
      <c r="C31" s="80"/>
      <c r="D31" s="80"/>
      <c r="E31" s="80"/>
      <c r="F31" s="80"/>
      <c r="G31" s="80"/>
      <c r="H31" s="80"/>
      <c r="I31" s="80"/>
      <c r="J31" s="80"/>
      <c r="K31" s="80"/>
      <c r="L31" s="80"/>
      <c r="M31" s="80"/>
      <c r="N31" s="58"/>
      <c r="O31" s="80"/>
      <c r="P31" s="82"/>
      <c r="Q31" s="82"/>
      <c r="R31" s="80"/>
      <c r="S31" s="80"/>
      <c r="T31" s="80"/>
    </row>
    <row r="32" spans="1:20" ht="8.1" customHeight="1">
      <c r="A32" s="80"/>
      <c r="B32" s="83"/>
      <c r="C32" s="80"/>
      <c r="D32" s="80"/>
      <c r="E32" s="80"/>
      <c r="F32" s="80"/>
      <c r="G32" s="80"/>
      <c r="H32" s="80"/>
      <c r="I32" s="80"/>
      <c r="J32" s="80"/>
      <c r="K32" s="80"/>
      <c r="L32" s="80"/>
      <c r="M32" s="80"/>
      <c r="N32" s="58"/>
      <c r="O32" s="80"/>
      <c r="P32" s="82"/>
      <c r="Q32" s="82"/>
      <c r="R32" s="80"/>
      <c r="S32" s="80"/>
      <c r="T32" s="80"/>
    </row>
    <row r="33" spans="1:20">
      <c r="A33" s="80"/>
      <c r="B33" s="83"/>
      <c r="C33" s="80"/>
      <c r="D33" s="80"/>
      <c r="E33" s="80"/>
      <c r="F33" s="80"/>
      <c r="G33" s="80"/>
      <c r="H33" s="80"/>
      <c r="I33" s="80"/>
      <c r="J33" s="80"/>
      <c r="K33" s="80"/>
      <c r="L33" s="80"/>
      <c r="M33" s="80"/>
      <c r="N33" s="58"/>
      <c r="O33" s="80"/>
      <c r="P33" s="82"/>
      <c r="Q33" s="82"/>
      <c r="R33" s="80"/>
      <c r="S33" s="80"/>
      <c r="T33" s="80"/>
    </row>
    <row r="34" spans="1:20">
      <c r="A34" s="80"/>
      <c r="B34" s="83"/>
      <c r="C34" s="80"/>
      <c r="D34" s="80"/>
      <c r="E34" s="80"/>
      <c r="F34" s="80"/>
      <c r="G34" s="80"/>
      <c r="H34" s="80"/>
      <c r="I34" s="80"/>
      <c r="J34" s="80"/>
      <c r="K34" s="80"/>
      <c r="L34" s="80"/>
      <c r="M34" s="80"/>
      <c r="N34" s="58"/>
      <c r="O34" s="80"/>
      <c r="P34" s="82"/>
      <c r="Q34" s="82"/>
      <c r="R34" s="80"/>
      <c r="S34" s="80"/>
      <c r="T34" s="80"/>
    </row>
    <row r="35" spans="1:20" ht="8.1" customHeight="1">
      <c r="A35" s="80"/>
      <c r="B35" s="83"/>
      <c r="C35" s="80"/>
      <c r="D35" s="80"/>
      <c r="E35" s="80"/>
      <c r="F35" s="80"/>
      <c r="G35" s="80"/>
      <c r="H35" s="80"/>
      <c r="I35" s="80"/>
      <c r="J35" s="80"/>
      <c r="K35" s="80"/>
      <c r="L35" s="80"/>
      <c r="M35" s="80"/>
      <c r="N35" s="58"/>
      <c r="O35" s="80"/>
      <c r="P35" s="82"/>
      <c r="Q35" s="82"/>
      <c r="R35" s="80"/>
      <c r="S35" s="80"/>
      <c r="T35" s="80"/>
    </row>
    <row r="36" spans="1:20">
      <c r="A36" s="80"/>
      <c r="B36" s="81" t="s">
        <v>310</v>
      </c>
      <c r="C36" s="80"/>
      <c r="D36" s="80"/>
      <c r="E36" s="80"/>
      <c r="F36" s="80"/>
      <c r="G36" s="80"/>
      <c r="H36" s="80"/>
      <c r="I36" s="80"/>
      <c r="J36" s="80"/>
      <c r="K36" s="80"/>
      <c r="L36" s="80"/>
      <c r="M36" s="80"/>
      <c r="N36" s="58"/>
      <c r="O36" s="80"/>
      <c r="P36" s="82"/>
      <c r="Q36" s="82"/>
      <c r="R36" s="80"/>
      <c r="S36" s="80"/>
      <c r="T36" s="80"/>
    </row>
    <row r="37" spans="1:20">
      <c r="A37" s="80"/>
      <c r="B37" s="80"/>
      <c r="C37" s="80" t="s">
        <v>311</v>
      </c>
      <c r="D37" s="80"/>
      <c r="E37" s="80"/>
      <c r="F37" s="80"/>
      <c r="G37" s="80"/>
      <c r="H37" s="80"/>
      <c r="I37" s="80"/>
      <c r="J37" s="80"/>
      <c r="K37" s="80"/>
      <c r="L37" s="80"/>
      <c r="M37" s="80"/>
      <c r="N37" s="58"/>
      <c r="O37" s="80"/>
      <c r="P37" s="82"/>
      <c r="Q37" s="82"/>
      <c r="R37" s="80"/>
      <c r="S37" s="80"/>
      <c r="T37" s="80"/>
    </row>
    <row r="38" spans="1:20" s="11" customFormat="1" ht="8.1" customHeight="1">
      <c r="A38" s="84"/>
      <c r="B38" s="81"/>
      <c r="C38" s="84"/>
      <c r="D38" s="84"/>
      <c r="E38" s="84"/>
      <c r="F38" s="84"/>
      <c r="G38" s="84"/>
      <c r="H38" s="84"/>
      <c r="I38" s="84"/>
      <c r="J38" s="84"/>
      <c r="K38" s="84"/>
      <c r="L38" s="84"/>
      <c r="M38" s="84"/>
      <c r="N38" s="91"/>
      <c r="O38" s="84"/>
      <c r="P38" s="92"/>
      <c r="Q38" s="92"/>
      <c r="R38" s="84"/>
      <c r="S38" s="84"/>
      <c r="T38" s="84"/>
    </row>
    <row r="39" spans="1:20" s="11" customFormat="1">
      <c r="A39" s="84"/>
      <c r="B39" s="93" t="s">
        <v>417</v>
      </c>
      <c r="C39" s="93"/>
      <c r="D39" s="94"/>
      <c r="E39" s="94"/>
      <c r="F39" s="94"/>
      <c r="G39" s="94"/>
      <c r="H39" s="94"/>
      <c r="I39" s="94"/>
      <c r="J39" s="94"/>
      <c r="K39" s="94"/>
      <c r="L39" s="94"/>
      <c r="M39" s="94"/>
      <c r="N39" s="94"/>
      <c r="O39" s="84"/>
      <c r="P39" s="94"/>
      <c r="Q39" s="94"/>
      <c r="R39" s="84"/>
      <c r="S39" s="84"/>
      <c r="T39" s="84"/>
    </row>
    <row r="40" spans="1:20">
      <c r="A40" s="80"/>
      <c r="B40" s="95" t="s">
        <v>345</v>
      </c>
      <c r="C40" s="183" t="s">
        <v>346</v>
      </c>
      <c r="D40" s="183"/>
      <c r="E40" s="94"/>
      <c r="F40" s="94"/>
      <c r="G40" s="94"/>
      <c r="H40" s="94"/>
      <c r="I40" s="94"/>
      <c r="J40" s="94"/>
      <c r="K40" s="94"/>
      <c r="L40" s="94"/>
      <c r="M40" s="181"/>
      <c r="N40" s="182"/>
      <c r="O40" s="94"/>
      <c r="P40" s="94"/>
      <c r="Q40" s="94"/>
      <c r="R40" s="80"/>
      <c r="S40" s="80"/>
      <c r="T40" s="80"/>
    </row>
    <row r="41" spans="1:20" ht="12.75" customHeight="1">
      <c r="A41" s="80"/>
      <c r="B41" s="96" t="s">
        <v>321</v>
      </c>
      <c r="C41" s="178" t="s">
        <v>347</v>
      </c>
      <c r="D41" s="179"/>
      <c r="E41" s="179"/>
      <c r="F41" s="179"/>
      <c r="G41" s="179"/>
      <c r="H41" s="180"/>
      <c r="I41" s="97"/>
      <c r="J41" s="80"/>
      <c r="K41" s="94"/>
      <c r="L41" s="98" t="str">
        <f>IF(S41=TRUE,1,"")</f>
        <v/>
      </c>
      <c r="M41" s="147"/>
      <c r="N41" s="147"/>
      <c r="O41" s="99"/>
      <c r="P41" s="99"/>
      <c r="Q41" s="99"/>
      <c r="R41" s="99"/>
      <c r="S41" s="99" t="b">
        <v>0</v>
      </c>
      <c r="T41" s="62"/>
    </row>
    <row r="42" spans="1:20" ht="12.75" customHeight="1">
      <c r="A42" s="80"/>
      <c r="B42" s="96" t="s">
        <v>322</v>
      </c>
      <c r="C42" s="178" t="s">
        <v>348</v>
      </c>
      <c r="D42" s="179"/>
      <c r="E42" s="179"/>
      <c r="F42" s="179"/>
      <c r="G42" s="179"/>
      <c r="H42" s="180"/>
      <c r="I42" s="97"/>
      <c r="J42" s="80"/>
      <c r="K42" s="94"/>
      <c r="L42" s="98" t="str">
        <f>IF(S42=TRUE,2,"")</f>
        <v/>
      </c>
      <c r="M42" s="147"/>
      <c r="N42" s="147"/>
      <c r="O42" s="99"/>
      <c r="P42" s="99"/>
      <c r="Q42" s="99"/>
      <c r="R42" s="99"/>
      <c r="S42" s="99" t="b">
        <v>0</v>
      </c>
      <c r="T42" s="62"/>
    </row>
    <row r="43" spans="1:20" ht="12.75" customHeight="1">
      <c r="A43" s="80"/>
      <c r="B43" s="96" t="s">
        <v>330</v>
      </c>
      <c r="C43" s="178" t="s">
        <v>349</v>
      </c>
      <c r="D43" s="179"/>
      <c r="E43" s="179"/>
      <c r="F43" s="179"/>
      <c r="G43" s="179"/>
      <c r="H43" s="180"/>
      <c r="I43" s="97"/>
      <c r="J43" s="80"/>
      <c r="K43" s="94"/>
      <c r="L43" s="98" t="str">
        <f>IF(S43=TRUE,1,"")</f>
        <v/>
      </c>
      <c r="M43" s="99"/>
      <c r="N43" s="99"/>
      <c r="O43" s="99"/>
      <c r="P43" s="99"/>
      <c r="Q43" s="99"/>
      <c r="R43" s="99"/>
      <c r="S43" s="99" t="b">
        <v>0</v>
      </c>
      <c r="T43" s="62"/>
    </row>
    <row r="44" spans="1:20" ht="12.75" customHeight="1">
      <c r="A44" s="80"/>
      <c r="B44" s="100">
        <v>2</v>
      </c>
      <c r="C44" s="178" t="s">
        <v>350</v>
      </c>
      <c r="D44" s="179"/>
      <c r="E44" s="179"/>
      <c r="F44" s="179"/>
      <c r="G44" s="179"/>
      <c r="H44" s="180"/>
      <c r="I44" s="97"/>
      <c r="J44" s="80"/>
      <c r="K44" s="94"/>
      <c r="L44" s="98" t="str">
        <f>IF(S44=TRUE,1,"")</f>
        <v/>
      </c>
      <c r="M44" s="99"/>
      <c r="N44" s="99"/>
      <c r="O44" s="99"/>
      <c r="P44" s="99"/>
      <c r="Q44" s="99"/>
      <c r="R44" s="99"/>
      <c r="S44" s="99" t="b">
        <v>0</v>
      </c>
      <c r="T44" s="62"/>
    </row>
    <row r="45" spans="1:20" ht="12.75" customHeight="1">
      <c r="A45" s="80"/>
      <c r="B45" s="96" t="s">
        <v>323</v>
      </c>
      <c r="C45" s="178" t="s">
        <v>351</v>
      </c>
      <c r="D45" s="179"/>
      <c r="E45" s="179"/>
      <c r="F45" s="179"/>
      <c r="G45" s="179"/>
      <c r="H45" s="180"/>
      <c r="I45" s="97"/>
      <c r="J45" s="80"/>
      <c r="K45" s="94"/>
      <c r="L45" s="98" t="str">
        <f>IF(S45=TRUE,0.5,"")</f>
        <v/>
      </c>
      <c r="M45" s="99"/>
      <c r="N45" s="99"/>
      <c r="O45" s="99"/>
      <c r="P45" s="99"/>
      <c r="Q45" s="99"/>
      <c r="R45" s="99"/>
      <c r="S45" s="99" t="b">
        <v>0</v>
      </c>
      <c r="T45" s="62"/>
    </row>
    <row r="46" spans="1:20" ht="12.75" customHeight="1">
      <c r="A46" s="80"/>
      <c r="B46" s="101" t="s">
        <v>324</v>
      </c>
      <c r="C46" s="103" t="s">
        <v>352</v>
      </c>
      <c r="D46" s="104"/>
      <c r="E46" s="104"/>
      <c r="F46" s="104"/>
      <c r="G46" s="104"/>
      <c r="H46" s="102"/>
      <c r="I46" s="97"/>
      <c r="J46" s="80"/>
      <c r="K46" s="94"/>
      <c r="L46" s="98" t="str">
        <f>IF(S46=TRUE,1,"")</f>
        <v/>
      </c>
      <c r="M46" s="99"/>
      <c r="N46" s="99"/>
      <c r="O46" s="99"/>
      <c r="P46" s="99"/>
      <c r="Q46" s="99"/>
      <c r="R46" s="99"/>
      <c r="S46" s="99" t="b">
        <v>0</v>
      </c>
      <c r="T46" s="62"/>
    </row>
    <row r="47" spans="1:20" ht="12.75" customHeight="1">
      <c r="A47" s="80"/>
      <c r="B47" s="96" t="s">
        <v>325</v>
      </c>
      <c r="C47" s="178" t="s">
        <v>353</v>
      </c>
      <c r="D47" s="179"/>
      <c r="E47" s="179"/>
      <c r="F47" s="179"/>
      <c r="G47" s="179"/>
      <c r="H47" s="180"/>
      <c r="I47" s="97"/>
      <c r="J47" s="80"/>
      <c r="K47" s="94"/>
      <c r="L47" s="98" t="str">
        <f>IF(S47=TRUE,2,"")</f>
        <v/>
      </c>
      <c r="M47" s="99"/>
      <c r="N47" s="99"/>
      <c r="O47" s="99"/>
      <c r="P47" s="99"/>
      <c r="Q47" s="99"/>
      <c r="R47" s="99"/>
      <c r="S47" s="99" t="b">
        <v>0</v>
      </c>
      <c r="T47" s="62"/>
    </row>
    <row r="48" spans="1:20" ht="12.75" customHeight="1">
      <c r="A48" s="80"/>
      <c r="B48" s="96" t="s">
        <v>326</v>
      </c>
      <c r="C48" s="192" t="s">
        <v>354</v>
      </c>
      <c r="D48" s="193"/>
      <c r="E48" s="193"/>
      <c r="F48" s="193"/>
      <c r="G48" s="193"/>
      <c r="H48" s="194"/>
      <c r="I48" s="105"/>
      <c r="J48" s="80"/>
      <c r="K48" s="94"/>
      <c r="L48" s="98" t="str">
        <f>IF(S48=TRUE,0.5,"")</f>
        <v/>
      </c>
      <c r="M48" s="99"/>
      <c r="N48" s="99"/>
      <c r="O48" s="99"/>
      <c r="P48" s="99"/>
      <c r="Q48" s="99"/>
      <c r="R48" s="99"/>
      <c r="S48" s="99" t="b">
        <v>0</v>
      </c>
      <c r="T48" s="62"/>
    </row>
    <row r="49" spans="1:20" ht="12.75" customHeight="1">
      <c r="A49" s="80"/>
      <c r="B49" s="96" t="s">
        <v>327</v>
      </c>
      <c r="C49" s="178" t="s">
        <v>355</v>
      </c>
      <c r="D49" s="179"/>
      <c r="E49" s="179"/>
      <c r="F49" s="179"/>
      <c r="G49" s="179"/>
      <c r="H49" s="180"/>
      <c r="I49" s="97"/>
      <c r="J49" s="80"/>
      <c r="K49" s="94"/>
      <c r="L49" s="98" t="str">
        <f>IF(S49=TRUE,1,"")</f>
        <v/>
      </c>
      <c r="M49" s="99"/>
      <c r="N49" s="99"/>
      <c r="O49" s="99"/>
      <c r="P49" s="99"/>
      <c r="Q49" s="99"/>
      <c r="R49" s="99"/>
      <c r="S49" s="99" t="b">
        <v>0</v>
      </c>
      <c r="T49" s="62"/>
    </row>
    <row r="50" spans="1:20" ht="12.75" customHeight="1">
      <c r="A50" s="80"/>
      <c r="B50" s="96" t="s">
        <v>328</v>
      </c>
      <c r="C50" s="178" t="s">
        <v>356</v>
      </c>
      <c r="D50" s="179"/>
      <c r="E50" s="179"/>
      <c r="F50" s="179"/>
      <c r="G50" s="179"/>
      <c r="H50" s="180"/>
      <c r="I50" s="97"/>
      <c r="J50" s="80"/>
      <c r="K50" s="94"/>
      <c r="L50" s="98" t="str">
        <f>IF(S50=TRUE,0.5,"")</f>
        <v/>
      </c>
      <c r="M50" s="99"/>
      <c r="N50" s="99"/>
      <c r="O50" s="99"/>
      <c r="P50" s="99"/>
      <c r="Q50" s="99"/>
      <c r="R50" s="99"/>
      <c r="S50" s="99" t="b">
        <v>0</v>
      </c>
      <c r="T50" s="62"/>
    </row>
    <row r="51" spans="1:20" ht="12.75" customHeight="1">
      <c r="A51" s="80"/>
      <c r="B51" s="96" t="s">
        <v>329</v>
      </c>
      <c r="C51" s="178" t="s">
        <v>357</v>
      </c>
      <c r="D51" s="179"/>
      <c r="E51" s="179"/>
      <c r="F51" s="179"/>
      <c r="G51" s="179"/>
      <c r="H51" s="180"/>
      <c r="I51" s="97"/>
      <c r="J51" s="80"/>
      <c r="K51" s="94"/>
      <c r="L51" s="98" t="str">
        <f>IF(S51=TRUE,1.5,"")</f>
        <v/>
      </c>
      <c r="M51" s="99"/>
      <c r="N51" s="99"/>
      <c r="O51" s="99"/>
      <c r="P51" s="99"/>
      <c r="Q51" s="99"/>
      <c r="R51" s="99"/>
      <c r="S51" s="99" t="b">
        <v>0</v>
      </c>
      <c r="T51" s="62"/>
    </row>
    <row r="52" spans="1:20" ht="12.75" customHeight="1">
      <c r="A52" s="80"/>
      <c r="B52" s="100">
        <v>6</v>
      </c>
      <c r="C52" s="178" t="s">
        <v>358</v>
      </c>
      <c r="D52" s="179"/>
      <c r="E52" s="179"/>
      <c r="F52" s="179"/>
      <c r="G52" s="179"/>
      <c r="H52" s="180"/>
      <c r="I52" s="97"/>
      <c r="J52" s="80"/>
      <c r="K52" s="94"/>
      <c r="L52" s="98" t="str">
        <f>IF(S52=TRUE,1,"")</f>
        <v/>
      </c>
      <c r="M52" s="99"/>
      <c r="N52" s="99"/>
      <c r="O52" s="99"/>
      <c r="P52" s="99"/>
      <c r="Q52" s="99"/>
      <c r="R52" s="99"/>
      <c r="S52" s="99" t="b">
        <v>0</v>
      </c>
      <c r="T52" s="62"/>
    </row>
    <row r="53" spans="1:20" ht="12.75" customHeight="1">
      <c r="A53" s="80"/>
      <c r="B53" s="100">
        <v>7</v>
      </c>
      <c r="C53" s="178" t="s">
        <v>359</v>
      </c>
      <c r="D53" s="179"/>
      <c r="E53" s="179"/>
      <c r="F53" s="179"/>
      <c r="G53" s="179"/>
      <c r="H53" s="180"/>
      <c r="I53" s="97"/>
      <c r="J53" s="80"/>
      <c r="K53" s="94"/>
      <c r="L53" s="98" t="str">
        <f>IF(S53=TRUE,-1,"")</f>
        <v/>
      </c>
      <c r="M53" s="99"/>
      <c r="N53" s="99"/>
      <c r="O53" s="99"/>
      <c r="P53" s="99"/>
      <c r="Q53" s="99"/>
      <c r="R53" s="99"/>
      <c r="S53" s="99" t="b">
        <v>0</v>
      </c>
      <c r="T53" s="62"/>
    </row>
    <row r="54" spans="1:20" ht="12.75" customHeight="1">
      <c r="A54" s="80"/>
      <c r="B54" s="100">
        <v>8</v>
      </c>
      <c r="C54" s="178" t="s">
        <v>360</v>
      </c>
      <c r="D54" s="179"/>
      <c r="E54" s="179"/>
      <c r="F54" s="179"/>
      <c r="G54" s="179"/>
      <c r="H54" s="180"/>
      <c r="I54" s="106"/>
      <c r="J54" s="95" t="s">
        <v>361</v>
      </c>
      <c r="K54" s="95"/>
      <c r="L54" s="98" t="str">
        <f>IF(R54=TRUE,IF(I54&gt;=6,3,I54*0.5),"")</f>
        <v/>
      </c>
      <c r="M54" s="99"/>
      <c r="N54" s="99"/>
      <c r="O54" s="99"/>
      <c r="P54" s="99"/>
      <c r="Q54" s="99"/>
      <c r="R54" s="99" t="b">
        <v>0</v>
      </c>
      <c r="S54" s="99"/>
      <c r="T54" s="99"/>
    </row>
    <row r="55" spans="1:20">
      <c r="A55" s="80"/>
      <c r="B55" s="93" t="s">
        <v>362</v>
      </c>
      <c r="C55" s="94"/>
      <c r="D55" s="94"/>
      <c r="E55" s="94"/>
      <c r="F55" s="80"/>
      <c r="G55" s="94"/>
      <c r="H55" s="80"/>
      <c r="I55" s="80"/>
      <c r="J55" s="94"/>
      <c r="K55" s="94"/>
      <c r="L55" s="93">
        <f>SUM(L41:L54)</f>
        <v>0</v>
      </c>
      <c r="M55" s="94"/>
      <c r="N55" s="94"/>
      <c r="O55" s="94"/>
      <c r="P55" s="94"/>
      <c r="Q55" s="94"/>
      <c r="R55" s="80"/>
      <c r="S55" s="80"/>
      <c r="T55" s="80"/>
    </row>
    <row r="212" spans="16:16">
      <c r="P212" s="15" t="b">
        <v>1</v>
      </c>
    </row>
    <row r="216" spans="16:16">
      <c r="P216" s="15" t="b">
        <v>1</v>
      </c>
    </row>
    <row r="217" spans="16:16">
      <c r="P217" s="15" t="b">
        <v>1</v>
      </c>
    </row>
    <row r="221" spans="16:16">
      <c r="P221" s="15" t="b">
        <v>0</v>
      </c>
    </row>
  </sheetData>
  <sheetProtection password="CA91" sheet="1" objects="1" scenarios="1" selectLockedCells="1"/>
  <protectedRanges>
    <protectedRange sqref="H3:L5" name="Range3"/>
    <protectedRange sqref="B3:F5" name="Range2"/>
  </protectedRanges>
  <mergeCells count="33">
    <mergeCell ref="K17:K19"/>
    <mergeCell ref="C52:H52"/>
    <mergeCell ref="C50:H50"/>
    <mergeCell ref="C51:H51"/>
    <mergeCell ref="C17:C18"/>
    <mergeCell ref="H17:H19"/>
    <mergeCell ref="F17:F19"/>
    <mergeCell ref="G17:G19"/>
    <mergeCell ref="C54:H54"/>
    <mergeCell ref="C41:H41"/>
    <mergeCell ref="C42:H42"/>
    <mergeCell ref="C43:H43"/>
    <mergeCell ref="C44:H44"/>
    <mergeCell ref="C45:H45"/>
    <mergeCell ref="C47:H47"/>
    <mergeCell ref="C48:H48"/>
    <mergeCell ref="C53:H53"/>
    <mergeCell ref="H3:M3"/>
    <mergeCell ref="H4:M4"/>
    <mergeCell ref="H5:M5"/>
    <mergeCell ref="J17:J19"/>
    <mergeCell ref="C49:H49"/>
    <mergeCell ref="M40:N40"/>
    <mergeCell ref="C40:D40"/>
    <mergeCell ref="N21:T21"/>
    <mergeCell ref="B3:F3"/>
    <mergeCell ref="B4:F4"/>
    <mergeCell ref="B5:F5"/>
    <mergeCell ref="L17:L19"/>
    <mergeCell ref="M17:M19"/>
    <mergeCell ref="B17:B19"/>
    <mergeCell ref="I17:I19"/>
    <mergeCell ref="D17:E18"/>
  </mergeCells>
  <phoneticPr fontId="3" type="noConversion"/>
  <pageMargins left="0.5" right="0.5" top="0.25" bottom="0.75" header="0.5" footer="0.5"/>
  <pageSetup orientation="portrait" r:id="rId1"/>
  <headerFooter alignWithMargins="0">
    <oddFooter>&amp;L&amp;8WSEC Prescriptive Worksheet (2010 edition) Zone 1&amp;R&amp;8WSUEEP10-010  Copyright 2010</oddFooter>
  </headerFooter>
  <colBreaks count="3" manualBreakCount="3">
    <brk id="15" max="51" man="1"/>
    <brk id="16" max="31" man="1"/>
    <brk id="17" max="31" man="1"/>
  </colBreaks>
  <ignoredErrors>
    <ignoredError sqref="L42 L45 L49" formula="1"/>
  </ignoredErrors>
  <drawing r:id="rId2"/>
  <legacyDrawing r:id="rId3"/>
</worksheet>
</file>

<file path=xl/worksheets/sheet4.xml><?xml version="1.0" encoding="utf-8"?>
<worksheet xmlns="http://schemas.openxmlformats.org/spreadsheetml/2006/main" xmlns:r="http://schemas.openxmlformats.org/officeDocument/2006/relationships">
  <dimension ref="A1:C75"/>
  <sheetViews>
    <sheetView workbookViewId="0">
      <selection sqref="A1:C1"/>
    </sheetView>
  </sheetViews>
  <sheetFormatPr defaultRowHeight="15.75"/>
  <cols>
    <col min="1" max="1" width="16.28515625" style="42" customWidth="1"/>
    <col min="2" max="2" width="45.28515625" style="22" customWidth="1"/>
    <col min="3" max="3" width="12.42578125" style="23" customWidth="1"/>
    <col min="4" max="16384" width="9.140625" style="20"/>
  </cols>
  <sheetData>
    <row r="1" spans="1:3" ht="12.75">
      <c r="A1" s="199" t="s">
        <v>363</v>
      </c>
      <c r="B1" s="199"/>
      <c r="C1" s="199"/>
    </row>
    <row r="2" spans="1:3" ht="12.75">
      <c r="A2" s="199" t="s">
        <v>364</v>
      </c>
      <c r="B2" s="199"/>
      <c r="C2" s="199"/>
    </row>
    <row r="3" spans="1:3" ht="16.5" thickBot="1">
      <c r="A3" s="21"/>
    </row>
    <row r="4" spans="1:3" ht="34.5" customHeight="1">
      <c r="A4" s="24" t="s">
        <v>365</v>
      </c>
      <c r="B4" s="25" t="s">
        <v>366</v>
      </c>
      <c r="C4" s="26" t="s">
        <v>367</v>
      </c>
    </row>
    <row r="5" spans="1:3" ht="12.75" customHeight="1">
      <c r="A5" s="195" t="s">
        <v>321</v>
      </c>
      <c r="B5" s="27" t="s">
        <v>368</v>
      </c>
      <c r="C5" s="196">
        <v>1</v>
      </c>
    </row>
    <row r="6" spans="1:3" ht="29.25" customHeight="1">
      <c r="A6" s="195"/>
      <c r="B6" s="28" t="s">
        <v>320</v>
      </c>
      <c r="C6" s="196"/>
    </row>
    <row r="7" spans="1:3" ht="12.75" customHeight="1">
      <c r="A7" s="195"/>
      <c r="B7" s="29" t="s">
        <v>313</v>
      </c>
      <c r="C7" s="196"/>
    </row>
    <row r="8" spans="1:3" ht="13.5" customHeight="1">
      <c r="A8" s="195"/>
      <c r="B8" s="28" t="s">
        <v>369</v>
      </c>
      <c r="C8" s="196"/>
    </row>
    <row r="9" spans="1:3" ht="12.75" customHeight="1">
      <c r="A9" s="195" t="s">
        <v>322</v>
      </c>
      <c r="B9" s="27" t="s">
        <v>370</v>
      </c>
      <c r="C9" s="196">
        <v>2</v>
      </c>
    </row>
    <row r="10" spans="1:3" ht="12.75" customHeight="1">
      <c r="A10" s="195"/>
      <c r="B10" s="28" t="s">
        <v>371</v>
      </c>
      <c r="C10" s="196"/>
    </row>
    <row r="11" spans="1:3" ht="14.25" customHeight="1">
      <c r="A11" s="195"/>
      <c r="B11" s="28" t="s">
        <v>372</v>
      </c>
      <c r="C11" s="196"/>
    </row>
    <row r="12" spans="1:3" ht="12.75" customHeight="1">
      <c r="A12" s="195" t="s">
        <v>330</v>
      </c>
      <c r="B12" s="27" t="s">
        <v>373</v>
      </c>
      <c r="C12" s="196">
        <v>1</v>
      </c>
    </row>
    <row r="13" spans="1:3" ht="28.5" customHeight="1">
      <c r="A13" s="195"/>
      <c r="B13" s="30" t="s">
        <v>374</v>
      </c>
      <c r="C13" s="196"/>
    </row>
    <row r="14" spans="1:3" ht="52.5" customHeight="1">
      <c r="A14" s="195"/>
      <c r="B14" s="28" t="s">
        <v>316</v>
      </c>
      <c r="C14" s="196"/>
    </row>
    <row r="15" spans="1:3" ht="16.5" customHeight="1">
      <c r="A15" s="195">
        <v>2</v>
      </c>
      <c r="B15" s="27" t="s">
        <v>375</v>
      </c>
      <c r="C15" s="196">
        <v>1</v>
      </c>
    </row>
    <row r="16" spans="1:3" ht="40.5" customHeight="1">
      <c r="A16" s="195"/>
      <c r="B16" s="28" t="s">
        <v>376</v>
      </c>
      <c r="C16" s="196"/>
    </row>
    <row r="17" spans="1:3" ht="27" customHeight="1">
      <c r="A17" s="195"/>
      <c r="B17" s="28" t="s">
        <v>377</v>
      </c>
      <c r="C17" s="196"/>
    </row>
    <row r="18" spans="1:3" ht="14.25" customHeight="1">
      <c r="A18" s="195"/>
      <c r="B18" s="28" t="s">
        <v>378</v>
      </c>
      <c r="C18" s="196"/>
    </row>
    <row r="19" spans="1:3" ht="28.5" customHeight="1">
      <c r="A19" s="195"/>
      <c r="B19" s="28" t="s">
        <v>379</v>
      </c>
      <c r="C19" s="196"/>
    </row>
    <row r="20" spans="1:3" ht="12.75" customHeight="1">
      <c r="A20" s="195" t="s">
        <v>323</v>
      </c>
      <c r="B20" s="27" t="s">
        <v>380</v>
      </c>
      <c r="C20" s="196">
        <v>0.5</v>
      </c>
    </row>
    <row r="21" spans="1:3" ht="38.25">
      <c r="A21" s="195"/>
      <c r="B21" s="28" t="s">
        <v>381</v>
      </c>
      <c r="C21" s="196"/>
    </row>
    <row r="22" spans="1:3" ht="12.75" customHeight="1">
      <c r="A22" s="195"/>
      <c r="B22" s="29" t="s">
        <v>313</v>
      </c>
      <c r="C22" s="196"/>
    </row>
    <row r="23" spans="1:3" ht="40.5" customHeight="1">
      <c r="A23" s="195"/>
      <c r="B23" s="28" t="s">
        <v>430</v>
      </c>
      <c r="C23" s="196"/>
    </row>
    <row r="24" spans="1:3" ht="12.75" customHeight="1">
      <c r="A24" s="195" t="s">
        <v>324</v>
      </c>
      <c r="B24" s="27" t="s">
        <v>382</v>
      </c>
      <c r="C24" s="196">
        <v>1</v>
      </c>
    </row>
    <row r="25" spans="1:3" ht="63.75">
      <c r="A25" s="195"/>
      <c r="B25" s="28" t="s">
        <v>383</v>
      </c>
      <c r="C25" s="196"/>
    </row>
    <row r="26" spans="1:3" ht="12.75" customHeight="1">
      <c r="A26" s="195"/>
      <c r="B26" s="29" t="s">
        <v>313</v>
      </c>
      <c r="C26" s="196"/>
    </row>
    <row r="27" spans="1:3" ht="41.25" customHeight="1">
      <c r="A27" s="195"/>
      <c r="B27" s="28" t="s">
        <v>429</v>
      </c>
      <c r="C27" s="196"/>
    </row>
    <row r="28" spans="1:3" ht="12.75" customHeight="1">
      <c r="A28" s="195" t="s">
        <v>325</v>
      </c>
      <c r="B28" s="27" t="s">
        <v>384</v>
      </c>
      <c r="C28" s="196">
        <v>2</v>
      </c>
    </row>
    <row r="29" spans="1:3" ht="76.5">
      <c r="A29" s="195"/>
      <c r="B29" s="28" t="s">
        <v>385</v>
      </c>
      <c r="C29" s="196"/>
    </row>
    <row r="30" spans="1:3" ht="12.75" customHeight="1">
      <c r="A30" s="195"/>
      <c r="B30" s="29" t="s">
        <v>313</v>
      </c>
      <c r="C30" s="196"/>
    </row>
    <row r="31" spans="1:3" ht="41.25" customHeight="1">
      <c r="A31" s="195"/>
      <c r="B31" s="28" t="s">
        <v>428</v>
      </c>
      <c r="C31" s="196"/>
    </row>
    <row r="32" spans="1:3" ht="12.75" customHeight="1">
      <c r="A32" s="195" t="s">
        <v>326</v>
      </c>
      <c r="B32" s="27" t="s">
        <v>386</v>
      </c>
      <c r="C32" s="196">
        <v>0.5</v>
      </c>
    </row>
    <row r="33" spans="1:3" ht="103.5" customHeight="1">
      <c r="A33" s="195"/>
      <c r="B33" s="28" t="s">
        <v>387</v>
      </c>
      <c r="C33" s="196"/>
    </row>
    <row r="34" spans="1:3" ht="12.75" customHeight="1">
      <c r="A34" s="195"/>
      <c r="B34" s="29" t="s">
        <v>314</v>
      </c>
      <c r="C34" s="196"/>
    </row>
    <row r="35" spans="1:3" ht="55.5" customHeight="1">
      <c r="A35" s="195"/>
      <c r="B35" s="28" t="s">
        <v>388</v>
      </c>
      <c r="C35" s="196"/>
    </row>
    <row r="36" spans="1:3" ht="26.25" customHeight="1">
      <c r="A36" s="195" t="s">
        <v>327</v>
      </c>
      <c r="B36" s="27" t="s">
        <v>389</v>
      </c>
      <c r="C36" s="196">
        <v>1</v>
      </c>
    </row>
    <row r="37" spans="1:3" ht="106.5" customHeight="1">
      <c r="A37" s="195"/>
      <c r="B37" s="28" t="s">
        <v>390</v>
      </c>
      <c r="C37" s="196"/>
    </row>
    <row r="38" spans="1:3" ht="12.75" customHeight="1">
      <c r="A38" s="195"/>
      <c r="B38" s="29" t="s">
        <v>314</v>
      </c>
      <c r="C38" s="196"/>
    </row>
    <row r="39" spans="1:3" ht="54.75" customHeight="1">
      <c r="A39" s="195"/>
      <c r="B39" s="28" t="s">
        <v>388</v>
      </c>
      <c r="C39" s="196"/>
    </row>
    <row r="40" spans="1:3" ht="16.5" customHeight="1">
      <c r="A40" s="195" t="s">
        <v>328</v>
      </c>
      <c r="B40" s="27" t="s">
        <v>391</v>
      </c>
      <c r="C40" s="196">
        <v>0.5</v>
      </c>
    </row>
    <row r="41" spans="1:3" ht="12.75" customHeight="1">
      <c r="A41" s="195"/>
      <c r="B41" s="28" t="s">
        <v>392</v>
      </c>
      <c r="C41" s="196"/>
    </row>
    <row r="42" spans="1:3" ht="12.75" customHeight="1">
      <c r="A42" s="195"/>
      <c r="B42" s="28" t="s">
        <v>393</v>
      </c>
      <c r="C42" s="196"/>
    </row>
    <row r="43" spans="1:3" ht="12.75" customHeight="1">
      <c r="A43" s="195"/>
      <c r="B43" s="29" t="s">
        <v>313</v>
      </c>
      <c r="C43" s="196"/>
    </row>
    <row r="44" spans="1:3" ht="12.75" customHeight="1">
      <c r="A44" s="195"/>
      <c r="B44" s="28" t="s">
        <v>394</v>
      </c>
      <c r="C44" s="196"/>
    </row>
    <row r="45" spans="1:3" ht="12.75" customHeight="1">
      <c r="A45" s="195"/>
      <c r="B45" s="29" t="s">
        <v>315</v>
      </c>
      <c r="C45" s="196"/>
    </row>
    <row r="46" spans="1:3" ht="42" customHeight="1">
      <c r="A46" s="195"/>
      <c r="B46" s="28" t="s">
        <v>395</v>
      </c>
      <c r="C46" s="196"/>
    </row>
    <row r="47" spans="1:3" ht="16.5" customHeight="1">
      <c r="A47" s="195" t="s">
        <v>329</v>
      </c>
      <c r="B47" s="27" t="s">
        <v>396</v>
      </c>
      <c r="C47" s="196">
        <v>1.5</v>
      </c>
    </row>
    <row r="48" spans="1:3" ht="12.75" customHeight="1">
      <c r="A48" s="195"/>
      <c r="B48" s="28" t="s">
        <v>392</v>
      </c>
      <c r="C48" s="196"/>
    </row>
    <row r="49" spans="1:3" ht="12.75" customHeight="1">
      <c r="A49" s="195"/>
      <c r="B49" s="28" t="s">
        <v>397</v>
      </c>
      <c r="C49" s="196"/>
    </row>
    <row r="50" spans="1:3" ht="12.75" customHeight="1">
      <c r="A50" s="195"/>
      <c r="B50" s="29" t="s">
        <v>313</v>
      </c>
      <c r="C50" s="196"/>
    </row>
    <row r="51" spans="1:3" ht="78.75" customHeight="1">
      <c r="A51" s="195"/>
      <c r="B51" s="28" t="s">
        <v>398</v>
      </c>
      <c r="C51" s="196"/>
    </row>
    <row r="52" spans="1:3" ht="12.75" customHeight="1">
      <c r="A52" s="195"/>
      <c r="B52" s="29" t="s">
        <v>313</v>
      </c>
      <c r="C52" s="196"/>
    </row>
    <row r="53" spans="1:3" ht="12.75" customHeight="1">
      <c r="A53" s="195"/>
      <c r="B53" s="28" t="s">
        <v>399</v>
      </c>
      <c r="C53" s="196"/>
    </row>
    <row r="54" spans="1:3" ht="17.25" customHeight="1">
      <c r="A54" s="195">
        <v>6</v>
      </c>
      <c r="B54" s="27" t="s">
        <v>400</v>
      </c>
      <c r="C54" s="196">
        <v>1</v>
      </c>
    </row>
    <row r="55" spans="1:3" ht="52.5" customHeight="1">
      <c r="A55" s="195"/>
      <c r="B55" s="28" t="s">
        <v>401</v>
      </c>
      <c r="C55" s="196"/>
    </row>
    <row r="56" spans="1:3" ht="17.25" customHeight="1">
      <c r="A56" s="195">
        <v>7</v>
      </c>
      <c r="B56" s="27" t="s">
        <v>402</v>
      </c>
      <c r="C56" s="196">
        <v>-1</v>
      </c>
    </row>
    <row r="57" spans="1:3" ht="39" customHeight="1">
      <c r="A57" s="195"/>
      <c r="B57" s="28" t="s">
        <v>332</v>
      </c>
      <c r="C57" s="196"/>
    </row>
    <row r="58" spans="1:3" ht="14.25" customHeight="1">
      <c r="A58" s="197">
        <v>8</v>
      </c>
      <c r="B58" s="27" t="s">
        <v>403</v>
      </c>
      <c r="C58" s="198">
        <v>0.5</v>
      </c>
    </row>
    <row r="59" spans="1:3" ht="54.75" customHeight="1">
      <c r="A59" s="197"/>
      <c r="B59" s="28" t="s">
        <v>404</v>
      </c>
      <c r="C59" s="198"/>
    </row>
    <row r="60" spans="1:3" ht="65.25" customHeight="1">
      <c r="A60" s="197"/>
      <c r="B60" s="28" t="s">
        <v>405</v>
      </c>
      <c r="C60" s="198"/>
    </row>
    <row r="61" spans="1:3" ht="12.75" customHeight="1">
      <c r="A61" s="197"/>
      <c r="B61" s="28"/>
      <c r="C61" s="198"/>
    </row>
    <row r="62" spans="1:3" ht="28.5" customHeight="1">
      <c r="A62" s="197"/>
      <c r="B62" s="28" t="s">
        <v>406</v>
      </c>
      <c r="C62" s="198"/>
    </row>
    <row r="63" spans="1:3" ht="43.5" customHeight="1">
      <c r="A63" s="197"/>
      <c r="B63" s="31" t="s">
        <v>407</v>
      </c>
      <c r="C63" s="198"/>
    </row>
    <row r="64" spans="1:3" ht="12.75" customHeight="1">
      <c r="A64" s="32"/>
      <c r="B64" s="33"/>
      <c r="C64" s="34"/>
    </row>
    <row r="65" spans="1:3" ht="12.75" customHeight="1">
      <c r="A65" s="35"/>
      <c r="B65" s="33"/>
      <c r="C65" s="34"/>
    </row>
    <row r="66" spans="1:3" ht="70.5" customHeight="1">
      <c r="A66" s="36" t="s">
        <v>408</v>
      </c>
      <c r="B66" s="37" t="s">
        <v>409</v>
      </c>
      <c r="C66" s="34"/>
    </row>
    <row r="67" spans="1:3" ht="17.25" customHeight="1">
      <c r="A67" s="38"/>
      <c r="B67" s="39" t="s">
        <v>410</v>
      </c>
      <c r="C67" s="34"/>
    </row>
    <row r="68" spans="1:3" ht="50.25" customHeight="1">
      <c r="A68" s="20"/>
      <c r="B68" s="40" t="s">
        <v>411</v>
      </c>
      <c r="C68" s="34"/>
    </row>
    <row r="69" spans="1:3" ht="85.5" customHeight="1">
      <c r="A69" s="32"/>
      <c r="B69" s="40" t="s">
        <v>412</v>
      </c>
      <c r="C69" s="34"/>
    </row>
    <row r="70" spans="1:3" ht="12.75" customHeight="1">
      <c r="A70" s="38"/>
      <c r="B70" s="33"/>
      <c r="C70" s="34"/>
    </row>
    <row r="71" spans="1:3" ht="53.25" customHeight="1">
      <c r="A71" s="32"/>
      <c r="B71" s="37" t="s">
        <v>413</v>
      </c>
      <c r="C71" s="34"/>
    </row>
    <row r="72" spans="1:3" ht="41.25" customHeight="1">
      <c r="A72" s="32"/>
      <c r="B72" s="37" t="s">
        <v>414</v>
      </c>
      <c r="C72" s="34"/>
    </row>
    <row r="73" spans="1:3" ht="44.25" customHeight="1">
      <c r="A73" s="32"/>
      <c r="B73" s="37" t="s">
        <v>415</v>
      </c>
      <c r="C73" s="34"/>
    </row>
    <row r="74" spans="1:3" ht="41.25" customHeight="1">
      <c r="A74" s="32"/>
      <c r="B74" s="41" t="s">
        <v>416</v>
      </c>
      <c r="C74" s="34"/>
    </row>
    <row r="75" spans="1:3">
      <c r="B75" s="43"/>
    </row>
  </sheetData>
  <sheetProtection password="CA91" sheet="1" objects="1" scenarios="1" selectLockedCells="1"/>
  <mergeCells count="30">
    <mergeCell ref="A1:C1"/>
    <mergeCell ref="A2:C2"/>
    <mergeCell ref="A5:A8"/>
    <mergeCell ref="C5:C8"/>
    <mergeCell ref="A9:A11"/>
    <mergeCell ref="C9:C11"/>
    <mergeCell ref="A12:A14"/>
    <mergeCell ref="C12:C14"/>
    <mergeCell ref="A15:A19"/>
    <mergeCell ref="C15:C19"/>
    <mergeCell ref="A20:A23"/>
    <mergeCell ref="C20:C23"/>
    <mergeCell ref="A24:A27"/>
    <mergeCell ref="C24:C27"/>
    <mergeCell ref="A28:A31"/>
    <mergeCell ref="C28:C31"/>
    <mergeCell ref="A32:A35"/>
    <mergeCell ref="C32:C35"/>
    <mergeCell ref="A36:A39"/>
    <mergeCell ref="C36:C39"/>
    <mergeCell ref="A40:A46"/>
    <mergeCell ref="C40:C46"/>
    <mergeCell ref="A47:A53"/>
    <mergeCell ref="C47:C53"/>
    <mergeCell ref="A54:A55"/>
    <mergeCell ref="C54:C55"/>
    <mergeCell ref="A56:A57"/>
    <mergeCell ref="C56:C57"/>
    <mergeCell ref="A58:A63"/>
    <mergeCell ref="C58:C63"/>
  </mergeCells>
  <pageMargins left="0.7" right="0.7" top="0.75" bottom="0.75" header="0.3" footer="0.3"/>
  <pageSetup orientation="portrait" horizontalDpi="300" verticalDpi="300" r:id="rId1"/>
  <headerFooter>
    <oddFooter>&amp;LWSEC Prescriptive Worksheet (2010 Edition) &amp;RWSUEP10-010 Copyright 2010</oddFooter>
  </headerFooter>
</worksheet>
</file>

<file path=xl/worksheets/sheet5.xml><?xml version="1.0" encoding="utf-8"?>
<worksheet xmlns="http://schemas.openxmlformats.org/spreadsheetml/2006/main" xmlns:r="http://schemas.openxmlformats.org/officeDocument/2006/relationships">
  <sheetPr codeName="Sheet3"/>
  <dimension ref="A1:M135"/>
  <sheetViews>
    <sheetView showGridLines="0" showZeros="0" zoomScaleNormal="100" zoomScaleSheetLayoutView="100" workbookViewId="0">
      <selection activeCell="A3" sqref="A3:C3"/>
    </sheetView>
  </sheetViews>
  <sheetFormatPr defaultRowHeight="15.75" customHeight="1"/>
  <cols>
    <col min="1" max="1" width="4.7109375" style="5" customWidth="1"/>
    <col min="2" max="2" width="33.42578125" style="5" customWidth="1"/>
    <col min="3" max="3" width="5.85546875" style="5" customWidth="1"/>
    <col min="4" max="4" width="7.28515625" style="5" customWidth="1"/>
    <col min="5" max="5" width="7" style="5" customWidth="1"/>
    <col min="6" max="7" width="4.28515625" style="5" customWidth="1"/>
    <col min="8" max="8" width="3" style="5" customWidth="1"/>
    <col min="9" max="9" width="4.28515625" style="5" customWidth="1"/>
    <col min="10" max="10" width="2.85546875" style="5" customWidth="1"/>
    <col min="11" max="11" width="6.7109375" style="5" customWidth="1"/>
    <col min="12" max="12" width="6.28515625" style="5" customWidth="1"/>
    <col min="13" max="13" width="7.42578125" style="5" customWidth="1"/>
    <col min="14" max="16384" width="9.140625" style="5"/>
  </cols>
  <sheetData>
    <row r="1" spans="1:13" ht="15.75" customHeight="1">
      <c r="A1" s="93" t="s">
        <v>303</v>
      </c>
      <c r="B1" s="93"/>
      <c r="C1" s="95"/>
      <c r="D1" s="95"/>
      <c r="E1" s="95"/>
      <c r="F1" s="95"/>
      <c r="G1" s="95"/>
      <c r="H1" s="95"/>
      <c r="I1" s="95"/>
      <c r="J1" s="95"/>
      <c r="K1" s="95"/>
      <c r="L1" s="95"/>
      <c r="M1" s="95"/>
    </row>
    <row r="2" spans="1:13" ht="15.75" customHeight="1">
      <c r="A2" s="107" t="s">
        <v>5</v>
      </c>
      <c r="B2" s="93"/>
      <c r="C2" s="95"/>
      <c r="D2" s="95"/>
      <c r="E2" s="107" t="s">
        <v>302</v>
      </c>
      <c r="F2" s="95"/>
      <c r="G2" s="95"/>
      <c r="H2" s="95"/>
      <c r="I2" s="95"/>
      <c r="J2" s="95"/>
      <c r="K2" s="95"/>
      <c r="L2" s="95"/>
      <c r="M2" s="95"/>
    </row>
    <row r="3" spans="1:13" ht="12.75" customHeight="1">
      <c r="A3" s="202">
        <f>'General Compliance'!B3</f>
        <v>0</v>
      </c>
      <c r="B3" s="202"/>
      <c r="C3" s="202"/>
      <c r="D3" s="95"/>
      <c r="E3" s="202">
        <f>'General Compliance'!H3</f>
        <v>0</v>
      </c>
      <c r="F3" s="202"/>
      <c r="G3" s="202"/>
      <c r="H3" s="202"/>
      <c r="I3" s="202"/>
      <c r="J3" s="202"/>
      <c r="K3" s="202"/>
      <c r="L3" s="202"/>
      <c r="M3" s="202"/>
    </row>
    <row r="4" spans="1:13" ht="12.75" customHeight="1">
      <c r="A4" s="202">
        <f>'General Compliance'!B4</f>
        <v>0</v>
      </c>
      <c r="B4" s="202"/>
      <c r="C4" s="202"/>
      <c r="D4" s="95"/>
      <c r="E4" s="202">
        <f>'General Compliance'!H4</f>
        <v>0</v>
      </c>
      <c r="F4" s="202"/>
      <c r="G4" s="202"/>
      <c r="H4" s="202"/>
      <c r="I4" s="202"/>
      <c r="J4" s="202"/>
      <c r="K4" s="202"/>
      <c r="L4" s="202"/>
      <c r="M4" s="202"/>
    </row>
    <row r="5" spans="1:13" ht="12.75" customHeight="1">
      <c r="A5" s="202">
        <f>'General Compliance'!B5</f>
        <v>0</v>
      </c>
      <c r="B5" s="202"/>
      <c r="C5" s="202"/>
      <c r="D5" s="95"/>
      <c r="E5" s="202">
        <f>'General Compliance'!H5</f>
        <v>0</v>
      </c>
      <c r="F5" s="202"/>
      <c r="G5" s="202"/>
      <c r="H5" s="202"/>
      <c r="I5" s="202"/>
      <c r="J5" s="202"/>
      <c r="K5" s="202"/>
      <c r="L5" s="202"/>
      <c r="M5" s="202"/>
    </row>
    <row r="6" spans="1:13" ht="5.0999999999999996" customHeight="1">
      <c r="A6" s="95"/>
      <c r="B6" s="95"/>
      <c r="C6" s="95"/>
      <c r="D6" s="95"/>
      <c r="E6" s="95"/>
      <c r="F6" s="95"/>
      <c r="G6" s="95"/>
      <c r="H6" s="95"/>
      <c r="I6" s="95"/>
      <c r="J6" s="95"/>
      <c r="K6" s="95"/>
      <c r="L6" s="95"/>
      <c r="M6" s="95"/>
    </row>
    <row r="7" spans="1:13" ht="14.45" customHeight="1">
      <c r="A7" s="95"/>
      <c r="B7" s="108" t="s">
        <v>15</v>
      </c>
      <c r="C7" s="203"/>
      <c r="D7" s="204"/>
      <c r="E7" s="109"/>
      <c r="F7" s="109"/>
      <c r="G7" s="109"/>
      <c r="H7" s="109"/>
      <c r="I7" s="110"/>
      <c r="J7" s="111"/>
      <c r="K7" s="112"/>
      <c r="L7" s="108" t="s">
        <v>309</v>
      </c>
      <c r="M7" s="113">
        <f>M22+M49+M62+M74</f>
        <v>0</v>
      </c>
    </row>
    <row r="8" spans="1:13" ht="14.45" customHeight="1">
      <c r="A8" s="95"/>
      <c r="B8" s="108" t="s">
        <v>298</v>
      </c>
      <c r="C8" s="205">
        <f>K20+L49+L62+L73</f>
        <v>0</v>
      </c>
      <c r="D8" s="206"/>
      <c r="E8" s="109"/>
      <c r="F8" s="109"/>
      <c r="G8" s="109"/>
      <c r="H8" s="109"/>
      <c r="I8" s="110"/>
      <c r="J8" s="111"/>
      <c r="K8" s="112"/>
      <c r="L8" s="95"/>
      <c r="M8" s="112"/>
    </row>
    <row r="9" spans="1:13" ht="14.45" customHeight="1">
      <c r="A9" s="95"/>
      <c r="B9" s="108" t="s">
        <v>299</v>
      </c>
      <c r="C9" s="200" t="str">
        <f>IF(C7=0,"",C8/C7)</f>
        <v/>
      </c>
      <c r="D9" s="201"/>
      <c r="E9" s="109"/>
      <c r="F9" s="109"/>
      <c r="G9" s="109"/>
      <c r="H9" s="109"/>
      <c r="I9" s="109"/>
      <c r="J9" s="114"/>
      <c r="K9" s="115"/>
      <c r="L9" s="116" t="s">
        <v>296</v>
      </c>
      <c r="M9" s="117">
        <f>IF(OR(L72=0,C7=0),0,L72/C7)</f>
        <v>0</v>
      </c>
    </row>
    <row r="10" spans="1:13" ht="7.5" customHeight="1">
      <c r="A10" s="95"/>
      <c r="B10" s="95"/>
      <c r="C10" s="95"/>
      <c r="D10" s="109"/>
      <c r="E10" s="109"/>
      <c r="F10" s="109"/>
      <c r="G10" s="109"/>
      <c r="H10" s="109"/>
      <c r="I10" s="109"/>
      <c r="J10" s="109"/>
      <c r="K10" s="109"/>
      <c r="L10" s="109"/>
      <c r="M10" s="109"/>
    </row>
    <row r="11" spans="1:13" ht="14.45" customHeight="1">
      <c r="A11" s="93" t="s">
        <v>282</v>
      </c>
      <c r="B11" s="95"/>
      <c r="C11" s="95"/>
      <c r="D11" s="109"/>
      <c r="E11" s="109"/>
      <c r="F11" s="109"/>
      <c r="G11" s="109"/>
      <c r="H11" s="109"/>
      <c r="I11" s="109"/>
      <c r="J11" s="109"/>
      <c r="K11" s="109"/>
      <c r="L11" s="109"/>
      <c r="M11" s="109"/>
    </row>
    <row r="12" spans="1:13" ht="14.45" customHeight="1">
      <c r="A12" s="118" t="s">
        <v>283</v>
      </c>
      <c r="B12" s="118" t="s">
        <v>284</v>
      </c>
      <c r="C12" s="118"/>
      <c r="D12" s="171" t="s">
        <v>281</v>
      </c>
      <c r="E12" s="119" t="s">
        <v>285</v>
      </c>
      <c r="F12" s="118"/>
      <c r="G12" s="120" t="s">
        <v>7</v>
      </c>
      <c r="H12" s="120"/>
      <c r="I12" s="120" t="s">
        <v>8</v>
      </c>
      <c r="J12" s="120"/>
      <c r="K12" s="120" t="s">
        <v>6</v>
      </c>
      <c r="L12" s="118" t="s">
        <v>281</v>
      </c>
      <c r="M12" s="118" t="s">
        <v>281</v>
      </c>
    </row>
    <row r="13" spans="1:13" ht="14.45" customHeight="1">
      <c r="A13" s="118" t="s">
        <v>286</v>
      </c>
      <c r="B13" s="118" t="s">
        <v>287</v>
      </c>
      <c r="C13" s="118" t="s">
        <v>288</v>
      </c>
      <c r="D13" s="171" t="s">
        <v>16</v>
      </c>
      <c r="E13" s="118" t="s">
        <v>290</v>
      </c>
      <c r="F13" s="118" t="s">
        <v>9</v>
      </c>
      <c r="G13" s="118" t="s">
        <v>10</v>
      </c>
      <c r="H13" s="121" t="s">
        <v>11</v>
      </c>
      <c r="I13" s="118" t="s">
        <v>10</v>
      </c>
      <c r="J13" s="121" t="s">
        <v>11</v>
      </c>
      <c r="K13" s="118" t="s">
        <v>12</v>
      </c>
      <c r="L13" s="118" t="s">
        <v>12</v>
      </c>
      <c r="M13" s="118" t="s">
        <v>13</v>
      </c>
    </row>
    <row r="14" spans="1:13" ht="14.45" customHeight="1">
      <c r="A14" s="168"/>
      <c r="B14" s="152"/>
      <c r="C14" s="153"/>
      <c r="D14" s="172"/>
      <c r="E14" s="154"/>
      <c r="F14" s="155"/>
      <c r="G14" s="156"/>
      <c r="H14" s="157"/>
      <c r="I14" s="156"/>
      <c r="J14" s="157">
        <v>0</v>
      </c>
      <c r="K14" s="122">
        <f>IF(E14&gt;0.5,L14,L14*E14)</f>
        <v>0</v>
      </c>
      <c r="L14" s="113">
        <f>F14*(G14+(H14/12))*(I14+(J14/12))</f>
        <v>0</v>
      </c>
      <c r="M14" s="113">
        <f>L14*D14</f>
        <v>0</v>
      </c>
    </row>
    <row r="15" spans="1:13" ht="14.45" customHeight="1">
      <c r="A15" s="168"/>
      <c r="B15" s="152"/>
      <c r="C15" s="153"/>
      <c r="D15" s="172"/>
      <c r="E15" s="154"/>
      <c r="F15" s="155"/>
      <c r="G15" s="156"/>
      <c r="H15" s="157"/>
      <c r="I15" s="156"/>
      <c r="J15" s="157">
        <v>0</v>
      </c>
      <c r="K15" s="122">
        <f>IF(E15&gt;0.5,L15,L15*E15)</f>
        <v>0</v>
      </c>
      <c r="L15" s="113">
        <f t="shared" ref="L15:L18" si="0">F15*(G15+(H15/12))*(I15+(J15/12))</f>
        <v>0</v>
      </c>
      <c r="M15" s="113">
        <f t="shared" ref="M15:M18" si="1">L15*D15</f>
        <v>0</v>
      </c>
    </row>
    <row r="16" spans="1:13" ht="14.45" customHeight="1">
      <c r="A16" s="168"/>
      <c r="B16" s="152"/>
      <c r="C16" s="153"/>
      <c r="D16" s="172"/>
      <c r="E16" s="154"/>
      <c r="F16" s="155"/>
      <c r="G16" s="156"/>
      <c r="H16" s="157"/>
      <c r="I16" s="156"/>
      <c r="J16" s="157"/>
      <c r="K16" s="122">
        <f>IF(E16&gt;0.5,L16,L16*E16)</f>
        <v>0</v>
      </c>
      <c r="L16" s="113">
        <f t="shared" si="0"/>
        <v>0</v>
      </c>
      <c r="M16" s="113">
        <f t="shared" si="1"/>
        <v>0</v>
      </c>
    </row>
    <row r="17" spans="1:13" ht="14.45" customHeight="1">
      <c r="A17" s="168"/>
      <c r="B17" s="152"/>
      <c r="C17" s="153"/>
      <c r="D17" s="172"/>
      <c r="E17" s="154"/>
      <c r="F17" s="155"/>
      <c r="G17" s="156"/>
      <c r="H17" s="157"/>
      <c r="I17" s="156"/>
      <c r="J17" s="157"/>
      <c r="K17" s="122">
        <f>IF(E17&gt;0.5,L17,L17*E17)</f>
        <v>0</v>
      </c>
      <c r="L17" s="113">
        <f t="shared" si="0"/>
        <v>0</v>
      </c>
      <c r="M17" s="113">
        <f t="shared" si="1"/>
        <v>0</v>
      </c>
    </row>
    <row r="18" spans="1:13" ht="14.45" customHeight="1">
      <c r="A18" s="169"/>
      <c r="B18" s="123" t="s">
        <v>300</v>
      </c>
      <c r="C18" s="153"/>
      <c r="D18" s="172"/>
      <c r="E18" s="154"/>
      <c r="F18" s="155"/>
      <c r="G18" s="156"/>
      <c r="H18" s="157"/>
      <c r="I18" s="156"/>
      <c r="J18" s="157">
        <v>0</v>
      </c>
      <c r="K18" s="122">
        <f>IF(E18&gt;0.5,L18,L18*E18)</f>
        <v>0</v>
      </c>
      <c r="L18" s="113">
        <f t="shared" si="0"/>
        <v>0</v>
      </c>
      <c r="M18" s="113">
        <f t="shared" si="1"/>
        <v>0</v>
      </c>
    </row>
    <row r="19" spans="1:13" ht="6" customHeight="1">
      <c r="A19" s="95"/>
      <c r="B19" s="95"/>
      <c r="C19" s="95"/>
      <c r="D19" s="95"/>
      <c r="E19" s="95"/>
      <c r="F19" s="95"/>
      <c r="G19" s="95"/>
      <c r="H19" s="95"/>
      <c r="I19" s="95"/>
      <c r="J19" s="95"/>
      <c r="K19" s="95"/>
      <c r="L19" s="108"/>
      <c r="M19" s="108"/>
    </row>
    <row r="20" spans="1:13" ht="14.45" customHeight="1">
      <c r="A20" s="95"/>
      <c r="B20" s="95"/>
      <c r="C20" s="95"/>
      <c r="D20" s="95"/>
      <c r="E20" s="95"/>
      <c r="F20" s="95"/>
      <c r="G20" s="95"/>
      <c r="H20" s="95"/>
      <c r="I20" s="95"/>
      <c r="J20" s="124" t="s">
        <v>294</v>
      </c>
      <c r="K20" s="113">
        <f>SUM(K14:K17)</f>
        <v>0</v>
      </c>
      <c r="L20" s="113">
        <f>SUM(L14:L17)</f>
        <v>0</v>
      </c>
      <c r="M20" s="113">
        <f>SUM(M14:M17)</f>
        <v>0</v>
      </c>
    </row>
    <row r="21" spans="1:13" ht="14.45" customHeight="1">
      <c r="A21" s="95"/>
      <c r="B21" s="95"/>
      <c r="C21" s="95"/>
      <c r="D21" s="95"/>
      <c r="E21" s="95"/>
      <c r="F21" s="95"/>
      <c r="G21" s="95"/>
      <c r="H21" s="95"/>
      <c r="I21" s="95"/>
      <c r="J21" s="124" t="s">
        <v>291</v>
      </c>
      <c r="K21" s="108"/>
      <c r="L21" s="125"/>
      <c r="M21" s="126">
        <f>IF(OR(L20=0,M20=0),0,M20/L20)</f>
        <v>0</v>
      </c>
    </row>
    <row r="22" spans="1:13" ht="14.45" customHeight="1">
      <c r="A22" s="95"/>
      <c r="B22" s="95"/>
      <c r="C22" s="95"/>
      <c r="D22" s="95"/>
      <c r="E22" s="95"/>
      <c r="F22" s="95"/>
      <c r="G22" s="95"/>
      <c r="H22" s="95"/>
      <c r="I22" s="95"/>
      <c r="J22" s="124" t="s">
        <v>295</v>
      </c>
      <c r="K22" s="113">
        <f>SUM(K14:K18)</f>
        <v>0</v>
      </c>
      <c r="L22" s="113">
        <f>SUM(L14:L18)</f>
        <v>0</v>
      </c>
      <c r="M22" s="113">
        <f>SUM(M14:M18)</f>
        <v>0</v>
      </c>
    </row>
    <row r="23" spans="1:13" ht="6.75" customHeight="1">
      <c r="A23" s="95"/>
      <c r="B23" s="95"/>
      <c r="C23" s="95"/>
      <c r="D23" s="95"/>
      <c r="E23" s="95"/>
      <c r="F23" s="95"/>
      <c r="G23" s="95"/>
      <c r="H23" s="95"/>
      <c r="I23" s="95"/>
      <c r="J23" s="108"/>
      <c r="K23" s="127"/>
      <c r="L23" s="127"/>
      <c r="M23" s="127"/>
    </row>
    <row r="24" spans="1:13" ht="14.45" customHeight="1">
      <c r="A24" s="128" t="s">
        <v>297</v>
      </c>
      <c r="B24" s="95"/>
      <c r="C24" s="95"/>
      <c r="D24" s="109"/>
      <c r="E24" s="109"/>
      <c r="F24" s="109"/>
      <c r="G24" s="109"/>
      <c r="H24" s="109"/>
      <c r="I24" s="109"/>
      <c r="J24" s="109"/>
      <c r="K24" s="109"/>
      <c r="L24" s="109"/>
      <c r="M24" s="109"/>
    </row>
    <row r="25" spans="1:13" ht="14.45" customHeight="1">
      <c r="A25" s="118" t="s">
        <v>283</v>
      </c>
      <c r="B25" s="118" t="s">
        <v>284</v>
      </c>
      <c r="C25" s="118"/>
      <c r="D25" s="171" t="s">
        <v>6</v>
      </c>
      <c r="E25" s="119" t="s">
        <v>292</v>
      </c>
      <c r="F25" s="118"/>
      <c r="G25" s="120" t="s">
        <v>7</v>
      </c>
      <c r="H25" s="120"/>
      <c r="I25" s="120" t="s">
        <v>8</v>
      </c>
      <c r="J25" s="120"/>
      <c r="K25" s="120"/>
      <c r="L25" s="118" t="s">
        <v>6</v>
      </c>
      <c r="M25" s="118"/>
    </row>
    <row r="26" spans="1:13" ht="14.45" customHeight="1">
      <c r="A26" s="118" t="s">
        <v>286</v>
      </c>
      <c r="B26" s="118" t="s">
        <v>287</v>
      </c>
      <c r="C26" s="118" t="s">
        <v>288</v>
      </c>
      <c r="D26" s="171" t="s">
        <v>16</v>
      </c>
      <c r="E26" s="118"/>
      <c r="F26" s="118" t="s">
        <v>9</v>
      </c>
      <c r="G26" s="118" t="s">
        <v>10</v>
      </c>
      <c r="H26" s="121" t="s">
        <v>11</v>
      </c>
      <c r="I26" s="118" t="s">
        <v>10</v>
      </c>
      <c r="J26" s="121" t="s">
        <v>11</v>
      </c>
      <c r="K26" s="121"/>
      <c r="L26" s="118" t="s">
        <v>12</v>
      </c>
      <c r="M26" s="118" t="s">
        <v>13</v>
      </c>
    </row>
    <row r="27" spans="1:13" ht="14.45" customHeight="1">
      <c r="A27" s="168"/>
      <c r="B27" s="151"/>
      <c r="C27" s="162"/>
      <c r="D27" s="151"/>
      <c r="E27" s="120"/>
      <c r="F27" s="149"/>
      <c r="G27" s="149"/>
      <c r="H27" s="150"/>
      <c r="I27" s="149"/>
      <c r="J27" s="150"/>
      <c r="K27" s="129"/>
      <c r="L27" s="113">
        <f t="shared" ref="L27:L47" si="2">F27*(G27+(H27/12))*(I27+(J27/12))</f>
        <v>0</v>
      </c>
      <c r="M27" s="126">
        <f t="shared" ref="M27:M47" si="3">D27*L27</f>
        <v>0</v>
      </c>
    </row>
    <row r="28" spans="1:13" ht="14.45" customHeight="1">
      <c r="A28" s="168"/>
      <c r="B28" s="151"/>
      <c r="C28" s="162"/>
      <c r="D28" s="151"/>
      <c r="E28" s="120"/>
      <c r="F28" s="149"/>
      <c r="G28" s="149"/>
      <c r="H28" s="150"/>
      <c r="I28" s="149"/>
      <c r="J28" s="150"/>
      <c r="K28" s="130"/>
      <c r="L28" s="113">
        <f t="shared" si="2"/>
        <v>0</v>
      </c>
      <c r="M28" s="126">
        <f t="shared" si="3"/>
        <v>0</v>
      </c>
    </row>
    <row r="29" spans="1:13" ht="14.45" customHeight="1">
      <c r="A29" s="168"/>
      <c r="B29" s="151"/>
      <c r="C29" s="162"/>
      <c r="D29" s="151"/>
      <c r="E29" s="120"/>
      <c r="F29" s="149"/>
      <c r="G29" s="149"/>
      <c r="H29" s="150"/>
      <c r="I29" s="149"/>
      <c r="J29" s="150"/>
      <c r="K29" s="130"/>
      <c r="L29" s="113">
        <f t="shared" si="2"/>
        <v>0</v>
      </c>
      <c r="M29" s="126">
        <f t="shared" si="3"/>
        <v>0</v>
      </c>
    </row>
    <row r="30" spans="1:13" ht="14.45" customHeight="1">
      <c r="A30" s="168"/>
      <c r="B30" s="151"/>
      <c r="C30" s="162"/>
      <c r="D30" s="151"/>
      <c r="E30" s="120"/>
      <c r="F30" s="149"/>
      <c r="G30" s="149"/>
      <c r="H30" s="150"/>
      <c r="I30" s="149"/>
      <c r="J30" s="150"/>
      <c r="K30" s="130"/>
      <c r="L30" s="113">
        <f t="shared" si="2"/>
        <v>0</v>
      </c>
      <c r="M30" s="126">
        <f t="shared" si="3"/>
        <v>0</v>
      </c>
    </row>
    <row r="31" spans="1:13" ht="14.45" customHeight="1">
      <c r="A31" s="168"/>
      <c r="B31" s="151"/>
      <c r="C31" s="162"/>
      <c r="D31" s="151"/>
      <c r="E31" s="120"/>
      <c r="F31" s="149"/>
      <c r="G31" s="149"/>
      <c r="H31" s="150"/>
      <c r="I31" s="149"/>
      <c r="J31" s="150"/>
      <c r="K31" s="130"/>
      <c r="L31" s="113">
        <f t="shared" si="2"/>
        <v>0</v>
      </c>
      <c r="M31" s="126">
        <f t="shared" si="3"/>
        <v>0</v>
      </c>
    </row>
    <row r="32" spans="1:13" ht="14.45" customHeight="1">
      <c r="A32" s="168"/>
      <c r="B32" s="151"/>
      <c r="C32" s="162"/>
      <c r="D32" s="151"/>
      <c r="E32" s="120"/>
      <c r="F32" s="149"/>
      <c r="G32" s="149"/>
      <c r="H32" s="150"/>
      <c r="I32" s="149"/>
      <c r="J32" s="150"/>
      <c r="K32" s="130"/>
      <c r="L32" s="113">
        <f t="shared" si="2"/>
        <v>0</v>
      </c>
      <c r="M32" s="126">
        <f t="shared" si="3"/>
        <v>0</v>
      </c>
    </row>
    <row r="33" spans="1:13" ht="14.45" customHeight="1">
      <c r="A33" s="168"/>
      <c r="B33" s="151"/>
      <c r="C33" s="162"/>
      <c r="D33" s="151"/>
      <c r="E33" s="120"/>
      <c r="F33" s="149"/>
      <c r="G33" s="149"/>
      <c r="H33" s="150"/>
      <c r="I33" s="149"/>
      <c r="J33" s="150"/>
      <c r="K33" s="130"/>
      <c r="L33" s="113">
        <f t="shared" si="2"/>
        <v>0</v>
      </c>
      <c r="M33" s="126">
        <f t="shared" si="3"/>
        <v>0</v>
      </c>
    </row>
    <row r="34" spans="1:13" ht="14.45" customHeight="1">
      <c r="A34" s="168"/>
      <c r="B34" s="151"/>
      <c r="C34" s="162"/>
      <c r="D34" s="151"/>
      <c r="E34" s="120"/>
      <c r="F34" s="149"/>
      <c r="G34" s="149"/>
      <c r="H34" s="150"/>
      <c r="I34" s="149"/>
      <c r="J34" s="150"/>
      <c r="K34" s="130"/>
      <c r="L34" s="113">
        <f t="shared" si="2"/>
        <v>0</v>
      </c>
      <c r="M34" s="126">
        <f t="shared" si="3"/>
        <v>0</v>
      </c>
    </row>
    <row r="35" spans="1:13" ht="14.45" customHeight="1">
      <c r="A35" s="168"/>
      <c r="B35" s="151"/>
      <c r="C35" s="162"/>
      <c r="D35" s="151"/>
      <c r="E35" s="120"/>
      <c r="F35" s="149"/>
      <c r="G35" s="149"/>
      <c r="H35" s="150"/>
      <c r="I35" s="149"/>
      <c r="J35" s="150"/>
      <c r="K35" s="130"/>
      <c r="L35" s="113">
        <f t="shared" si="2"/>
        <v>0</v>
      </c>
      <c r="M35" s="126">
        <f t="shared" si="3"/>
        <v>0</v>
      </c>
    </row>
    <row r="36" spans="1:13" ht="14.45" customHeight="1">
      <c r="A36" s="168"/>
      <c r="B36" s="151"/>
      <c r="C36" s="162"/>
      <c r="D36" s="151"/>
      <c r="E36" s="120"/>
      <c r="F36" s="149"/>
      <c r="G36" s="149"/>
      <c r="H36" s="150"/>
      <c r="I36" s="149"/>
      <c r="J36" s="150"/>
      <c r="K36" s="130"/>
      <c r="L36" s="113">
        <f t="shared" si="2"/>
        <v>0</v>
      </c>
      <c r="M36" s="126">
        <f t="shared" si="3"/>
        <v>0</v>
      </c>
    </row>
    <row r="37" spans="1:13" ht="14.45" customHeight="1">
      <c r="A37" s="168"/>
      <c r="B37" s="151"/>
      <c r="C37" s="162"/>
      <c r="D37" s="151"/>
      <c r="E37" s="120"/>
      <c r="F37" s="149"/>
      <c r="G37" s="149"/>
      <c r="H37" s="150"/>
      <c r="I37" s="149"/>
      <c r="J37" s="150"/>
      <c r="K37" s="130"/>
      <c r="L37" s="113">
        <f t="shared" si="2"/>
        <v>0</v>
      </c>
      <c r="M37" s="126">
        <f t="shared" si="3"/>
        <v>0</v>
      </c>
    </row>
    <row r="38" spans="1:13" ht="14.45" customHeight="1">
      <c r="A38" s="168"/>
      <c r="B38" s="151"/>
      <c r="C38" s="162"/>
      <c r="D38" s="151"/>
      <c r="E38" s="120"/>
      <c r="F38" s="149"/>
      <c r="G38" s="149"/>
      <c r="H38" s="150"/>
      <c r="I38" s="149"/>
      <c r="J38" s="150"/>
      <c r="K38" s="130"/>
      <c r="L38" s="113">
        <f t="shared" si="2"/>
        <v>0</v>
      </c>
      <c r="M38" s="126">
        <f t="shared" si="3"/>
        <v>0</v>
      </c>
    </row>
    <row r="39" spans="1:13" ht="14.45" customHeight="1">
      <c r="A39" s="168"/>
      <c r="B39" s="151"/>
      <c r="C39" s="162"/>
      <c r="D39" s="151"/>
      <c r="E39" s="120"/>
      <c r="F39" s="149"/>
      <c r="G39" s="149"/>
      <c r="H39" s="150"/>
      <c r="I39" s="149"/>
      <c r="J39" s="150"/>
      <c r="K39" s="130"/>
      <c r="L39" s="113">
        <f t="shared" si="2"/>
        <v>0</v>
      </c>
      <c r="M39" s="126">
        <f t="shared" si="3"/>
        <v>0</v>
      </c>
    </row>
    <row r="40" spans="1:13" ht="14.45" customHeight="1">
      <c r="A40" s="168"/>
      <c r="B40" s="151"/>
      <c r="C40" s="162"/>
      <c r="D40" s="151"/>
      <c r="E40" s="120"/>
      <c r="F40" s="149"/>
      <c r="G40" s="149"/>
      <c r="H40" s="150"/>
      <c r="I40" s="149"/>
      <c r="J40" s="150"/>
      <c r="K40" s="130"/>
      <c r="L40" s="113">
        <f t="shared" si="2"/>
        <v>0</v>
      </c>
      <c r="M40" s="126">
        <f t="shared" si="3"/>
        <v>0</v>
      </c>
    </row>
    <row r="41" spans="1:13" ht="14.45" customHeight="1">
      <c r="A41" s="168"/>
      <c r="B41" s="151"/>
      <c r="C41" s="162"/>
      <c r="D41" s="151"/>
      <c r="E41" s="120"/>
      <c r="F41" s="149"/>
      <c r="G41" s="149"/>
      <c r="H41" s="150"/>
      <c r="I41" s="149"/>
      <c r="J41" s="150"/>
      <c r="K41" s="130"/>
      <c r="L41" s="113">
        <f t="shared" si="2"/>
        <v>0</v>
      </c>
      <c r="M41" s="126">
        <f t="shared" si="3"/>
        <v>0</v>
      </c>
    </row>
    <row r="42" spans="1:13" ht="14.45" customHeight="1">
      <c r="A42" s="168"/>
      <c r="B42" s="151"/>
      <c r="C42" s="162"/>
      <c r="D42" s="151"/>
      <c r="E42" s="120"/>
      <c r="F42" s="149"/>
      <c r="G42" s="149"/>
      <c r="H42" s="150"/>
      <c r="I42" s="149"/>
      <c r="J42" s="150"/>
      <c r="K42" s="131"/>
      <c r="L42" s="113">
        <f t="shared" si="2"/>
        <v>0</v>
      </c>
      <c r="M42" s="126">
        <f t="shared" si="3"/>
        <v>0</v>
      </c>
    </row>
    <row r="43" spans="1:13" ht="14.45" customHeight="1">
      <c r="A43" s="168"/>
      <c r="B43" s="151"/>
      <c r="C43" s="162"/>
      <c r="D43" s="151"/>
      <c r="E43" s="120"/>
      <c r="F43" s="149"/>
      <c r="G43" s="149"/>
      <c r="H43" s="150"/>
      <c r="I43" s="149"/>
      <c r="J43" s="150"/>
      <c r="K43" s="131"/>
      <c r="L43" s="113">
        <f t="shared" si="2"/>
        <v>0</v>
      </c>
      <c r="M43" s="126">
        <f t="shared" si="3"/>
        <v>0</v>
      </c>
    </row>
    <row r="44" spans="1:13" ht="14.45" customHeight="1">
      <c r="A44" s="168"/>
      <c r="B44" s="151"/>
      <c r="C44" s="162"/>
      <c r="D44" s="151"/>
      <c r="E44" s="120"/>
      <c r="F44" s="149"/>
      <c r="G44" s="149"/>
      <c r="H44" s="150"/>
      <c r="I44" s="149"/>
      <c r="J44" s="150"/>
      <c r="K44" s="129"/>
      <c r="L44" s="113">
        <f t="shared" si="2"/>
        <v>0</v>
      </c>
      <c r="M44" s="126">
        <f t="shared" si="3"/>
        <v>0</v>
      </c>
    </row>
    <row r="45" spans="1:13" ht="14.45" customHeight="1">
      <c r="A45" s="168"/>
      <c r="B45" s="151"/>
      <c r="C45" s="162"/>
      <c r="D45" s="151"/>
      <c r="E45" s="120"/>
      <c r="F45" s="149"/>
      <c r="G45" s="149"/>
      <c r="H45" s="150"/>
      <c r="I45" s="149"/>
      <c r="J45" s="150"/>
      <c r="K45" s="129"/>
      <c r="L45" s="113">
        <f t="shared" si="2"/>
        <v>0</v>
      </c>
      <c r="M45" s="126">
        <f t="shared" si="3"/>
        <v>0</v>
      </c>
    </row>
    <row r="46" spans="1:13" ht="14.45" customHeight="1">
      <c r="A46" s="168"/>
      <c r="B46" s="151"/>
      <c r="C46" s="162"/>
      <c r="D46" s="151"/>
      <c r="E46" s="120"/>
      <c r="F46" s="149"/>
      <c r="G46" s="149"/>
      <c r="H46" s="150"/>
      <c r="I46" s="149"/>
      <c r="J46" s="150"/>
      <c r="K46" s="129"/>
      <c r="L46" s="113">
        <f t="shared" si="2"/>
        <v>0</v>
      </c>
      <c r="M46" s="126">
        <f t="shared" si="3"/>
        <v>0</v>
      </c>
    </row>
    <row r="47" spans="1:13" ht="14.45" customHeight="1">
      <c r="A47" s="168"/>
      <c r="B47" s="151"/>
      <c r="C47" s="162"/>
      <c r="D47" s="151"/>
      <c r="E47" s="120"/>
      <c r="F47" s="149"/>
      <c r="G47" s="149"/>
      <c r="H47" s="150"/>
      <c r="I47" s="149"/>
      <c r="J47" s="150"/>
      <c r="K47" s="129"/>
      <c r="L47" s="113">
        <f t="shared" si="2"/>
        <v>0</v>
      </c>
      <c r="M47" s="126">
        <f t="shared" si="3"/>
        <v>0</v>
      </c>
    </row>
    <row r="48" spans="1:13" ht="7.5" customHeight="1">
      <c r="A48" s="95"/>
      <c r="B48" s="95"/>
      <c r="C48" s="95"/>
      <c r="D48" s="95"/>
      <c r="E48" s="95"/>
      <c r="F48" s="95"/>
      <c r="G48" s="95"/>
      <c r="H48" s="95"/>
      <c r="I48" s="95"/>
      <c r="J48" s="95"/>
      <c r="K48" s="95"/>
      <c r="L48" s="108"/>
      <c r="M48" s="108"/>
    </row>
    <row r="49" spans="1:13" ht="14.45" customHeight="1">
      <c r="A49" s="95"/>
      <c r="B49" s="95"/>
      <c r="C49" s="95"/>
      <c r="D49" s="95"/>
      <c r="E49" s="95"/>
      <c r="F49" s="95"/>
      <c r="G49" s="95"/>
      <c r="H49" s="95"/>
      <c r="I49" s="95"/>
      <c r="J49" s="124" t="s">
        <v>14</v>
      </c>
      <c r="K49" s="108"/>
      <c r="L49" s="113">
        <f>SUM(L27:L47)</f>
        <v>0</v>
      </c>
      <c r="M49" s="126">
        <f>SUM(M27:M47)</f>
        <v>0</v>
      </c>
    </row>
    <row r="50" spans="1:13" ht="14.45" customHeight="1">
      <c r="A50" s="95"/>
      <c r="B50" s="95"/>
      <c r="C50" s="95"/>
      <c r="D50" s="95"/>
      <c r="E50" s="95"/>
      <c r="F50" s="95"/>
      <c r="G50" s="95"/>
      <c r="H50" s="95"/>
      <c r="I50" s="95"/>
      <c r="J50" s="124" t="s">
        <v>291</v>
      </c>
      <c r="K50" s="108"/>
      <c r="L50" s="125"/>
      <c r="M50" s="126">
        <f>IF(OR(L49=0,M49=0),0,M49/L49)</f>
        <v>0</v>
      </c>
    </row>
    <row r="51" spans="1:13" ht="14.45" customHeight="1">
      <c r="A51" s="93" t="s">
        <v>293</v>
      </c>
      <c r="B51" s="95"/>
      <c r="C51" s="95"/>
      <c r="D51" s="109"/>
      <c r="E51" s="109"/>
      <c r="F51" s="109"/>
      <c r="G51" s="109"/>
      <c r="H51" s="109"/>
      <c r="I51" s="109"/>
      <c r="J51" s="109"/>
      <c r="K51" s="109"/>
      <c r="L51" s="109"/>
      <c r="M51" s="109"/>
    </row>
    <row r="52" spans="1:13" ht="14.45" customHeight="1">
      <c r="A52" s="118" t="s">
        <v>283</v>
      </c>
      <c r="B52" s="118" t="s">
        <v>284</v>
      </c>
      <c r="C52" s="118"/>
      <c r="D52" s="171" t="s">
        <v>6</v>
      </c>
      <c r="E52" s="119"/>
      <c r="F52" s="118"/>
      <c r="G52" s="120" t="s">
        <v>7</v>
      </c>
      <c r="H52" s="120"/>
      <c r="I52" s="120" t="s">
        <v>8</v>
      </c>
      <c r="J52" s="120"/>
      <c r="K52" s="120"/>
      <c r="L52" s="118"/>
      <c r="M52" s="118"/>
    </row>
    <row r="53" spans="1:13" ht="14.45" customHeight="1">
      <c r="A53" s="118" t="s">
        <v>286</v>
      </c>
      <c r="B53" s="118" t="s">
        <v>287</v>
      </c>
      <c r="C53" s="118" t="s">
        <v>288</v>
      </c>
      <c r="D53" s="171" t="s">
        <v>289</v>
      </c>
      <c r="E53" s="118"/>
      <c r="F53" s="118" t="s">
        <v>9</v>
      </c>
      <c r="G53" s="118" t="s">
        <v>10</v>
      </c>
      <c r="H53" s="121" t="s">
        <v>11</v>
      </c>
      <c r="I53" s="118" t="s">
        <v>10</v>
      </c>
      <c r="J53" s="121" t="s">
        <v>11</v>
      </c>
      <c r="K53" s="121"/>
      <c r="L53" s="118" t="s">
        <v>12</v>
      </c>
      <c r="M53" s="118" t="s">
        <v>13</v>
      </c>
    </row>
    <row r="54" spans="1:13" ht="14.45" customHeight="1">
      <c r="A54" s="168"/>
      <c r="B54" s="152"/>
      <c r="C54" s="153"/>
      <c r="D54" s="172"/>
      <c r="E54" s="132"/>
      <c r="F54" s="155"/>
      <c r="G54" s="156"/>
      <c r="H54" s="157"/>
      <c r="I54" s="156"/>
      <c r="J54" s="157"/>
      <c r="K54" s="129"/>
      <c r="L54" s="113">
        <f>F54*(G54+(H54/12))*(I54+(J54/12))</f>
        <v>0</v>
      </c>
      <c r="M54" s="113">
        <f>D54*L54</f>
        <v>0</v>
      </c>
    </row>
    <row r="55" spans="1:13" ht="14.45" customHeight="1">
      <c r="A55" s="168"/>
      <c r="B55" s="152"/>
      <c r="C55" s="153"/>
      <c r="D55" s="172"/>
      <c r="E55" s="132"/>
      <c r="F55" s="155"/>
      <c r="G55" s="156"/>
      <c r="H55" s="157"/>
      <c r="I55" s="156"/>
      <c r="J55" s="157"/>
      <c r="K55" s="129"/>
      <c r="L55" s="113">
        <f t="shared" ref="L55:L60" si="4">F55*(G55+(H55/12))*(I55+(J55/12))</f>
        <v>0</v>
      </c>
      <c r="M55" s="113">
        <f t="shared" ref="M55:M60" si="5">D55*L55</f>
        <v>0</v>
      </c>
    </row>
    <row r="56" spans="1:13" ht="14.45" customHeight="1">
      <c r="A56" s="168"/>
      <c r="B56" s="152"/>
      <c r="C56" s="153"/>
      <c r="D56" s="172"/>
      <c r="E56" s="132"/>
      <c r="F56" s="155"/>
      <c r="G56" s="156"/>
      <c r="H56" s="157"/>
      <c r="I56" s="156"/>
      <c r="J56" s="157"/>
      <c r="K56" s="129"/>
      <c r="L56" s="113">
        <f t="shared" si="4"/>
        <v>0</v>
      </c>
      <c r="M56" s="113">
        <f t="shared" si="5"/>
        <v>0</v>
      </c>
    </row>
    <row r="57" spans="1:13" ht="14.45" customHeight="1">
      <c r="A57" s="168"/>
      <c r="B57" s="152"/>
      <c r="C57" s="153"/>
      <c r="D57" s="172"/>
      <c r="E57" s="132"/>
      <c r="F57" s="155"/>
      <c r="G57" s="156"/>
      <c r="H57" s="157"/>
      <c r="I57" s="156"/>
      <c r="J57" s="157"/>
      <c r="K57" s="129"/>
      <c r="L57" s="113">
        <f t="shared" si="4"/>
        <v>0</v>
      </c>
      <c r="M57" s="113">
        <f t="shared" si="5"/>
        <v>0</v>
      </c>
    </row>
    <row r="58" spans="1:13" ht="14.45" customHeight="1">
      <c r="A58" s="168"/>
      <c r="B58" s="152"/>
      <c r="C58" s="153"/>
      <c r="D58" s="172"/>
      <c r="E58" s="132"/>
      <c r="F58" s="155"/>
      <c r="G58" s="156"/>
      <c r="H58" s="157"/>
      <c r="I58" s="156"/>
      <c r="J58" s="157"/>
      <c r="K58" s="129"/>
      <c r="L58" s="113">
        <f t="shared" si="4"/>
        <v>0</v>
      </c>
      <c r="M58" s="113">
        <f t="shared" si="5"/>
        <v>0</v>
      </c>
    </row>
    <row r="59" spans="1:13" ht="14.45" customHeight="1">
      <c r="A59" s="168"/>
      <c r="B59" s="152"/>
      <c r="C59" s="153"/>
      <c r="D59" s="172"/>
      <c r="E59" s="132"/>
      <c r="F59" s="155"/>
      <c r="G59" s="156"/>
      <c r="H59" s="157"/>
      <c r="I59" s="156"/>
      <c r="J59" s="157"/>
      <c r="K59" s="129"/>
      <c r="L59" s="113">
        <f t="shared" si="4"/>
        <v>0</v>
      </c>
      <c r="M59" s="113">
        <f t="shared" si="5"/>
        <v>0</v>
      </c>
    </row>
    <row r="60" spans="1:13" ht="14.45" customHeight="1">
      <c r="A60" s="168"/>
      <c r="B60" s="152"/>
      <c r="C60" s="153"/>
      <c r="D60" s="172"/>
      <c r="E60" s="132"/>
      <c r="F60" s="155"/>
      <c r="G60" s="156"/>
      <c r="H60" s="157"/>
      <c r="I60" s="156"/>
      <c r="J60" s="157"/>
      <c r="K60" s="129"/>
      <c r="L60" s="113">
        <f t="shared" si="4"/>
        <v>0</v>
      </c>
      <c r="M60" s="113">
        <f t="shared" si="5"/>
        <v>0</v>
      </c>
    </row>
    <row r="61" spans="1:13" ht="8.25" customHeight="1">
      <c r="A61" s="95"/>
      <c r="B61" s="95"/>
      <c r="C61" s="133"/>
      <c r="D61" s="95"/>
      <c r="E61" s="95"/>
      <c r="F61" s="95"/>
      <c r="G61" s="95"/>
      <c r="H61" s="95"/>
      <c r="I61" s="95"/>
      <c r="J61" s="95"/>
      <c r="K61" s="95"/>
      <c r="L61" s="108"/>
      <c r="M61" s="108"/>
    </row>
    <row r="62" spans="1:13" ht="14.45" customHeight="1">
      <c r="A62" s="95"/>
      <c r="B62" s="95"/>
      <c r="C62" s="133"/>
      <c r="D62" s="95"/>
      <c r="E62" s="95"/>
      <c r="F62" s="95"/>
      <c r="G62" s="95"/>
      <c r="H62" s="95"/>
      <c r="I62" s="95"/>
      <c r="J62" s="124" t="s">
        <v>14</v>
      </c>
      <c r="K62" s="108"/>
      <c r="L62" s="113">
        <f>SUM(L54:L60)</f>
        <v>0</v>
      </c>
      <c r="M62" s="113">
        <f>SUM(M54:M60)</f>
        <v>0</v>
      </c>
    </row>
    <row r="63" spans="1:13" ht="14.45" customHeight="1">
      <c r="A63" s="95"/>
      <c r="B63" s="95"/>
      <c r="C63" s="133"/>
      <c r="D63" s="95"/>
      <c r="E63" s="95"/>
      <c r="F63" s="95"/>
      <c r="G63" s="95"/>
      <c r="H63" s="95"/>
      <c r="I63" s="95"/>
      <c r="J63" s="124" t="s">
        <v>291</v>
      </c>
      <c r="K63" s="95"/>
      <c r="L63" s="125"/>
      <c r="M63" s="126">
        <f>IF(OR(L62=0,M62=0),0,M62/L62)</f>
        <v>0</v>
      </c>
    </row>
    <row r="64" spans="1:13" ht="14.45" customHeight="1">
      <c r="A64" s="128" t="s">
        <v>334</v>
      </c>
      <c r="B64" s="95"/>
      <c r="C64" s="133"/>
      <c r="D64" s="109"/>
      <c r="E64" s="109"/>
      <c r="F64" s="109"/>
      <c r="G64" s="109"/>
      <c r="H64" s="109"/>
      <c r="I64" s="109"/>
      <c r="J64" s="109"/>
      <c r="K64" s="109"/>
      <c r="L64" s="109"/>
      <c r="M64" s="109"/>
    </row>
    <row r="65" spans="1:13" ht="14.45" customHeight="1">
      <c r="A65" s="118" t="s">
        <v>283</v>
      </c>
      <c r="B65" s="118" t="s">
        <v>284</v>
      </c>
      <c r="C65" s="134"/>
      <c r="D65" s="95"/>
      <c r="E65" s="119"/>
      <c r="F65" s="118"/>
      <c r="G65" s="120" t="s">
        <v>7</v>
      </c>
      <c r="H65" s="120"/>
      <c r="I65" s="120" t="s">
        <v>8</v>
      </c>
      <c r="J65" s="120"/>
      <c r="K65" s="120"/>
      <c r="L65" s="118"/>
      <c r="M65" s="118"/>
    </row>
    <row r="66" spans="1:13" ht="14.45" customHeight="1">
      <c r="A66" s="118" t="s">
        <v>286</v>
      </c>
      <c r="B66" s="118" t="s">
        <v>287</v>
      </c>
      <c r="C66" s="118"/>
      <c r="D66" s="95"/>
      <c r="E66" s="118"/>
      <c r="F66" s="118" t="s">
        <v>9</v>
      </c>
      <c r="G66" s="118" t="s">
        <v>10</v>
      </c>
      <c r="H66" s="121" t="s">
        <v>11</v>
      </c>
      <c r="I66" s="118" t="s">
        <v>10</v>
      </c>
      <c r="J66" s="121" t="s">
        <v>11</v>
      </c>
      <c r="K66" s="121"/>
      <c r="L66" s="118" t="s">
        <v>12</v>
      </c>
      <c r="M66" s="163" t="s">
        <v>13</v>
      </c>
    </row>
    <row r="67" spans="1:13" ht="14.45" customHeight="1">
      <c r="A67" s="170"/>
      <c r="B67" s="158"/>
      <c r="C67" s="135"/>
      <c r="D67" s="136"/>
      <c r="E67" s="137"/>
      <c r="F67" s="155"/>
      <c r="G67" s="156"/>
      <c r="H67" s="157"/>
      <c r="I67" s="156"/>
      <c r="J67" s="157"/>
      <c r="K67" s="129"/>
      <c r="L67" s="113">
        <f>F67*(G67+(H67/12))*(I67+(J67/12))</f>
        <v>0</v>
      </c>
      <c r="M67" s="113">
        <f>L67*0.63</f>
        <v>0</v>
      </c>
    </row>
    <row r="68" spans="1:13" ht="14.45" customHeight="1">
      <c r="A68" s="170"/>
      <c r="B68" s="158"/>
      <c r="C68" s="135"/>
      <c r="D68" s="136"/>
      <c r="E68" s="137"/>
      <c r="F68" s="155"/>
      <c r="G68" s="156"/>
      <c r="H68" s="157"/>
      <c r="I68" s="156"/>
      <c r="J68" s="157"/>
      <c r="K68" s="129"/>
      <c r="L68" s="113">
        <f t="shared" ref="L68:L70" si="6">F68*(G68+(H68/12))*(I68+(J68/12))</f>
        <v>0</v>
      </c>
      <c r="M68" s="113">
        <f t="shared" ref="M68:M70" si="7">L68*0.63</f>
        <v>0</v>
      </c>
    </row>
    <row r="69" spans="1:13" ht="14.45" customHeight="1">
      <c r="A69" s="170"/>
      <c r="B69" s="158"/>
      <c r="C69" s="135"/>
      <c r="D69" s="136"/>
      <c r="E69" s="137"/>
      <c r="F69" s="155"/>
      <c r="G69" s="156"/>
      <c r="H69" s="157"/>
      <c r="I69" s="156"/>
      <c r="J69" s="157"/>
      <c r="K69" s="129"/>
      <c r="L69" s="113">
        <f t="shared" si="6"/>
        <v>0</v>
      </c>
      <c r="M69" s="113">
        <f t="shared" si="7"/>
        <v>0</v>
      </c>
    </row>
    <row r="70" spans="1:13" ht="14.45" customHeight="1">
      <c r="A70" s="170"/>
      <c r="B70" s="158"/>
      <c r="C70" s="135"/>
      <c r="D70" s="136"/>
      <c r="E70" s="137"/>
      <c r="F70" s="155"/>
      <c r="G70" s="156"/>
      <c r="H70" s="157"/>
      <c r="I70" s="156"/>
      <c r="J70" s="157"/>
      <c r="K70" s="129"/>
      <c r="L70" s="113">
        <f t="shared" si="6"/>
        <v>0</v>
      </c>
      <c r="M70" s="113">
        <f t="shared" si="7"/>
        <v>0</v>
      </c>
    </row>
    <row r="71" spans="1:13" ht="6" customHeight="1">
      <c r="A71" s="97"/>
      <c r="B71" s="136"/>
      <c r="C71" s="138"/>
      <c r="D71" s="136"/>
      <c r="E71" s="139"/>
      <c r="F71" s="145"/>
      <c r="G71" s="146"/>
      <c r="H71" s="140"/>
      <c r="I71" s="146"/>
      <c r="J71" s="140"/>
      <c r="K71" s="140"/>
      <c r="L71" s="141"/>
      <c r="M71" s="127"/>
    </row>
    <row r="72" spans="1:13" ht="14.45" customHeight="1">
      <c r="A72" s="95"/>
      <c r="B72" s="95"/>
      <c r="C72" s="133"/>
      <c r="D72" s="95"/>
      <c r="E72" s="95"/>
      <c r="F72" s="95"/>
      <c r="G72" s="95"/>
      <c r="H72" s="95"/>
      <c r="I72" s="95"/>
      <c r="J72" s="124" t="s">
        <v>301</v>
      </c>
      <c r="K72" s="108"/>
      <c r="L72" s="165">
        <f>SUM(L67:L71)</f>
        <v>0</v>
      </c>
      <c r="M72" s="166"/>
    </row>
    <row r="73" spans="1:13" ht="14.45" customHeight="1">
      <c r="A73" s="95"/>
      <c r="B73" s="95"/>
      <c r="C73" s="133"/>
      <c r="D73" s="95"/>
      <c r="E73" s="95"/>
      <c r="F73" s="95"/>
      <c r="G73" s="95"/>
      <c r="H73" s="95"/>
      <c r="I73" s="95"/>
      <c r="J73" s="124" t="s">
        <v>437</v>
      </c>
      <c r="K73" s="108"/>
      <c r="L73" s="113">
        <f>L72*3</f>
        <v>0</v>
      </c>
      <c r="M73" s="127"/>
    </row>
    <row r="74" spans="1:13" ht="14.45" customHeight="1">
      <c r="A74" s="95"/>
      <c r="B74" s="95"/>
      <c r="C74" s="133"/>
      <c r="D74" s="95"/>
      <c r="E74" s="95"/>
      <c r="F74" s="95"/>
      <c r="G74" s="95"/>
      <c r="H74" s="95"/>
      <c r="I74" s="95"/>
      <c r="J74" s="124" t="s">
        <v>433</v>
      </c>
      <c r="K74" s="108"/>
      <c r="L74" s="142"/>
      <c r="M74" s="113">
        <f>L73*0.63</f>
        <v>0</v>
      </c>
    </row>
    <row r="75" spans="1:13" ht="14.45" customHeight="1">
      <c r="J75" s="6"/>
      <c r="L75" s="8"/>
      <c r="M75" s="7"/>
    </row>
    <row r="76" spans="1:13" ht="14.45" customHeight="1"/>
    <row r="77" spans="1:13" ht="14.45" customHeight="1"/>
    <row r="78" spans="1:13" ht="14.45" customHeight="1"/>
    <row r="79" spans="1:13" ht="14.45" customHeight="1"/>
    <row r="80" spans="1:13" ht="14.45" customHeight="1"/>
    <row r="81" ht="14.45" customHeight="1"/>
    <row r="82" ht="14.45" customHeight="1"/>
    <row r="83" ht="14.45" customHeight="1"/>
    <row r="84" ht="14.45" customHeight="1"/>
    <row r="85" ht="14.45" customHeight="1"/>
    <row r="86" ht="14.45" customHeight="1"/>
    <row r="87" ht="14.45" customHeight="1"/>
    <row r="88" ht="14.45" customHeight="1"/>
    <row r="89" ht="14.45" customHeight="1"/>
    <row r="90" ht="14.45" customHeight="1"/>
    <row r="91" ht="14.45" customHeight="1"/>
    <row r="92" ht="14.45" customHeight="1"/>
    <row r="93" ht="14.45" customHeight="1"/>
    <row r="94" ht="14.45" customHeight="1"/>
    <row r="95" ht="14.45" customHeight="1"/>
    <row r="96" ht="14.45" customHeight="1"/>
    <row r="97" ht="14.45" customHeight="1"/>
    <row r="98" ht="14.45" customHeight="1"/>
    <row r="99" ht="14.45" customHeight="1"/>
    <row r="100" ht="14.45" customHeight="1"/>
    <row r="101" ht="14.45" customHeight="1"/>
    <row r="102" ht="14.45" customHeight="1"/>
    <row r="103" ht="14.45" customHeight="1"/>
    <row r="104" ht="14.45" customHeight="1"/>
    <row r="105" ht="14.45" customHeight="1"/>
    <row r="106" ht="14.45" customHeight="1"/>
    <row r="107" ht="14.45" customHeight="1"/>
    <row r="108" ht="14.45" customHeight="1"/>
    <row r="109" ht="14.45" customHeight="1"/>
    <row r="110" ht="14.45" customHeight="1"/>
    <row r="111" ht="14.45" customHeight="1"/>
    <row r="112" ht="14.45" customHeight="1"/>
    <row r="113" ht="14.45" customHeight="1"/>
    <row r="114" ht="14.45" customHeight="1"/>
    <row r="115" ht="14.45" customHeight="1"/>
    <row r="116" ht="14.45" customHeight="1"/>
    <row r="117" ht="14.45" customHeight="1"/>
    <row r="118" ht="14.45" customHeight="1"/>
    <row r="119" ht="14.45" customHeight="1"/>
    <row r="120" ht="14.45" customHeight="1"/>
    <row r="121" ht="14.45" customHeight="1"/>
    <row r="122" ht="14.45" customHeight="1"/>
    <row r="123" ht="14.45" customHeight="1"/>
    <row r="124" ht="14.45" customHeight="1"/>
    <row r="125" ht="14.45" customHeight="1"/>
    <row r="126" ht="14.45" customHeight="1"/>
    <row r="127" ht="14.45" customHeight="1"/>
    <row r="128" ht="14.45" customHeight="1"/>
    <row r="129" ht="14.45" customHeight="1"/>
    <row r="130" ht="14.45" customHeight="1"/>
    <row r="131" ht="14.45" customHeight="1"/>
    <row r="132" ht="14.45" customHeight="1"/>
    <row r="133" ht="14.45" customHeight="1"/>
    <row r="134" ht="14.45" customHeight="1"/>
    <row r="135" ht="14.45" customHeight="1"/>
  </sheetData>
  <sheetProtection password="CA91" sheet="1" objects="1" scenarios="1" selectLockedCells="1"/>
  <mergeCells count="9">
    <mergeCell ref="C9:D9"/>
    <mergeCell ref="A3:C3"/>
    <mergeCell ref="A4:C4"/>
    <mergeCell ref="A5:C5"/>
    <mergeCell ref="E3:M3"/>
    <mergeCell ref="E4:M4"/>
    <mergeCell ref="E5:M5"/>
    <mergeCell ref="C7:D7"/>
    <mergeCell ref="C8:D8"/>
  </mergeCells>
  <phoneticPr fontId="0" type="noConversion"/>
  <pageMargins left="0.5" right="0.5" top="0.25" bottom="1" header="0.5" footer="0.5"/>
  <pageSetup orientation="portrait" cellComments="asDisplayed" r:id="rId1"/>
  <headerFooter alignWithMargins="0">
    <oddFooter>&amp;L&amp;8WSEC Prescriptive Worksheet (2010 Edition) &amp;10
&amp;R&amp;8WSUEEP10-010  Copyright 2010</oddFooter>
  </headerFooter>
  <rowBreaks count="1" manualBreakCount="1">
    <brk id="50" max="12" man="1"/>
  </rowBreaks>
  <drawing r:id="rId2"/>
  <legacyDrawing r:id="rId3"/>
</worksheet>
</file>

<file path=xl/worksheets/sheet6.xml><?xml version="1.0" encoding="utf-8"?>
<worksheet xmlns="http://schemas.openxmlformats.org/spreadsheetml/2006/main" xmlns:r="http://schemas.openxmlformats.org/officeDocument/2006/relationships">
  <sheetPr codeName="Sheet4"/>
  <dimension ref="A1:AB65"/>
  <sheetViews>
    <sheetView showGridLines="0" zoomScaleNormal="100" workbookViewId="0">
      <selection activeCell="A3" sqref="A3:E3"/>
    </sheetView>
  </sheetViews>
  <sheetFormatPr defaultRowHeight="12.75"/>
  <cols>
    <col min="2" max="2" width="15.85546875" customWidth="1"/>
    <col min="3" max="3" width="9.42578125" customWidth="1"/>
    <col min="4" max="4" width="2.5703125" style="44" customWidth="1"/>
    <col min="5" max="5" width="7.85546875" customWidth="1"/>
    <col min="6" max="6" width="6.42578125" style="44" customWidth="1"/>
    <col min="10" max="10" width="17.7109375" customWidth="1"/>
  </cols>
  <sheetData>
    <row r="1" spans="1:15">
      <c r="A1" s="46" t="s">
        <v>447</v>
      </c>
      <c r="B1" s="47"/>
      <c r="C1" s="47"/>
      <c r="D1" s="48"/>
      <c r="E1" s="47"/>
      <c r="F1" s="48"/>
      <c r="G1" s="47"/>
      <c r="H1" s="47"/>
      <c r="I1" s="47"/>
      <c r="J1" s="47"/>
    </row>
    <row r="2" spans="1:15">
      <c r="A2" s="49" t="s">
        <v>5</v>
      </c>
      <c r="B2" s="47"/>
      <c r="C2" s="47"/>
      <c r="D2" s="48"/>
      <c r="E2" s="47"/>
      <c r="F2" s="50"/>
      <c r="G2" s="49" t="s">
        <v>302</v>
      </c>
      <c r="H2" s="47"/>
      <c r="I2" s="47"/>
      <c r="J2" s="47"/>
    </row>
    <row r="3" spans="1:15">
      <c r="A3" s="207">
        <f>'General Compliance'!B3</f>
        <v>0</v>
      </c>
      <c r="B3" s="207"/>
      <c r="C3" s="207"/>
      <c r="D3" s="207"/>
      <c r="E3" s="207"/>
      <c r="F3" s="51"/>
      <c r="G3" s="211" t="str">
        <f>IF(NOT(ISBLANK('General Compliance'!H3)),'General Compliance'!H3,"")</f>
        <v/>
      </c>
      <c r="H3" s="212"/>
      <c r="I3" s="212"/>
      <c r="J3" s="213"/>
      <c r="K3" s="45"/>
      <c r="L3" s="45"/>
      <c r="M3" s="45"/>
      <c r="N3" s="45"/>
      <c r="O3" s="45"/>
    </row>
    <row r="4" spans="1:15">
      <c r="A4" s="207">
        <f>'General Compliance'!B4</f>
        <v>0</v>
      </c>
      <c r="B4" s="207"/>
      <c r="C4" s="207"/>
      <c r="D4" s="207"/>
      <c r="E4" s="207"/>
      <c r="F4" s="51"/>
      <c r="G4" s="208" t="str">
        <f>IF(NOT(ISBLANK('General Compliance'!H4)),'General Compliance'!H4,"")</f>
        <v/>
      </c>
      <c r="H4" s="209"/>
      <c r="I4" s="209"/>
      <c r="J4" s="210"/>
      <c r="K4" s="45"/>
      <c r="L4" s="45"/>
      <c r="M4" s="45"/>
      <c r="N4" s="45"/>
      <c r="O4" s="45"/>
    </row>
    <row r="5" spans="1:15">
      <c r="A5" s="207">
        <f>'General Compliance'!B5</f>
        <v>0</v>
      </c>
      <c r="B5" s="207"/>
      <c r="C5" s="207"/>
      <c r="D5" s="207"/>
      <c r="E5" s="207"/>
      <c r="F5" s="51"/>
      <c r="G5" s="211" t="str">
        <f>IF(NOT(ISBLANK('General Compliance'!H5)),'General Compliance'!H5,"")</f>
        <v/>
      </c>
      <c r="H5" s="212"/>
      <c r="I5" s="212"/>
      <c r="J5" s="213"/>
      <c r="K5" s="45"/>
      <c r="L5" s="45"/>
      <c r="M5" s="45"/>
      <c r="N5" s="45"/>
      <c r="O5" s="45"/>
    </row>
    <row r="6" spans="1:15" ht="5.0999999999999996" customHeight="1">
      <c r="A6" s="52"/>
      <c r="B6" s="53"/>
      <c r="C6" s="53"/>
      <c r="D6" s="54"/>
      <c r="E6" s="47"/>
      <c r="F6" s="48"/>
      <c r="G6" s="47"/>
      <c r="H6" s="47"/>
      <c r="I6" s="47"/>
      <c r="J6" s="47"/>
    </row>
    <row r="7" spans="1:15">
      <c r="A7" s="47" t="s">
        <v>35</v>
      </c>
      <c r="B7" s="47"/>
      <c r="C7" s="47"/>
      <c r="D7" s="48"/>
      <c r="E7" s="55">
        <v>70</v>
      </c>
      <c r="F7" s="48"/>
      <c r="G7" s="47"/>
      <c r="H7" s="47"/>
      <c r="I7" s="47"/>
      <c r="J7" s="47"/>
    </row>
    <row r="8" spans="1:15">
      <c r="A8" s="47" t="s">
        <v>36</v>
      </c>
      <c r="B8" s="47"/>
      <c r="C8" s="47"/>
      <c r="D8" s="48"/>
      <c r="E8" s="159"/>
      <c r="F8" s="56"/>
      <c r="G8" s="47"/>
      <c r="H8" s="47"/>
      <c r="I8" s="47"/>
      <c r="J8" s="47"/>
      <c r="K8" s="17"/>
    </row>
    <row r="9" spans="1:15" ht="5.0999999999999996" customHeight="1">
      <c r="A9" s="47"/>
      <c r="B9" s="47"/>
      <c r="C9" s="47"/>
      <c r="D9" s="48"/>
      <c r="E9" s="47"/>
      <c r="F9" s="48"/>
      <c r="G9" s="47"/>
      <c r="H9" s="47"/>
      <c r="I9" s="47"/>
      <c r="J9" s="47"/>
    </row>
    <row r="10" spans="1:15">
      <c r="A10" s="60" t="s">
        <v>438</v>
      </c>
      <c r="B10" s="47"/>
      <c r="C10" s="47"/>
      <c r="D10" s="48"/>
      <c r="E10" s="47"/>
      <c r="F10" s="48"/>
      <c r="G10" s="47"/>
      <c r="H10" s="47"/>
      <c r="I10" s="47"/>
      <c r="J10" s="47"/>
    </row>
    <row r="11" spans="1:15">
      <c r="A11" s="47"/>
      <c r="B11" s="57" t="s">
        <v>439</v>
      </c>
      <c r="C11" s="47"/>
      <c r="D11" s="48"/>
      <c r="E11" s="58">
        <f>E7-E8</f>
        <v>70</v>
      </c>
      <c r="F11" s="48"/>
      <c r="G11" s="47"/>
      <c r="H11" s="47"/>
      <c r="I11" s="47"/>
      <c r="J11" s="47"/>
    </row>
    <row r="12" spans="1:15">
      <c r="A12" s="47" t="s">
        <v>15</v>
      </c>
      <c r="B12" s="47"/>
      <c r="C12" s="47"/>
      <c r="D12" s="48"/>
      <c r="E12" s="77">
        <f>'Glazing Schedule'!C7</f>
        <v>0</v>
      </c>
      <c r="F12" s="48"/>
      <c r="G12" s="47"/>
      <c r="H12" s="47"/>
      <c r="I12" s="47"/>
      <c r="J12" s="47"/>
    </row>
    <row r="13" spans="1:15">
      <c r="A13" s="47" t="s">
        <v>33</v>
      </c>
      <c r="B13" s="47"/>
      <c r="C13" s="47"/>
      <c r="D13" s="48"/>
      <c r="E13" s="159"/>
      <c r="F13" s="48"/>
      <c r="G13" s="47"/>
      <c r="H13" s="47"/>
      <c r="I13" s="47"/>
      <c r="J13" s="47"/>
    </row>
    <row r="14" spans="1:15" ht="5.0999999999999996" customHeight="1">
      <c r="A14" s="47"/>
      <c r="B14" s="47"/>
      <c r="C14" s="47"/>
      <c r="D14" s="48"/>
      <c r="E14" s="47"/>
      <c r="F14" s="48"/>
      <c r="G14" s="47"/>
      <c r="H14" s="47"/>
      <c r="I14" s="47"/>
      <c r="J14" s="47"/>
    </row>
    <row r="15" spans="1:15">
      <c r="A15" s="46" t="s">
        <v>6</v>
      </c>
      <c r="B15" s="47"/>
      <c r="C15" s="47"/>
      <c r="D15" s="48"/>
      <c r="E15" s="47"/>
      <c r="F15" s="48"/>
      <c r="G15" s="47"/>
      <c r="H15" s="47"/>
      <c r="I15" s="47"/>
      <c r="J15" s="47"/>
    </row>
    <row r="16" spans="1:15">
      <c r="A16" s="47" t="s">
        <v>34</v>
      </c>
      <c r="B16" s="47"/>
      <c r="C16" s="47"/>
      <c r="D16" s="48"/>
      <c r="E16" s="167">
        <f>'Glazing Schedule'!M7</f>
        <v>0</v>
      </c>
      <c r="F16" s="48"/>
      <c r="G16" s="47"/>
      <c r="H16" s="47"/>
      <c r="I16" s="47"/>
      <c r="J16" s="47"/>
    </row>
    <row r="17" spans="1:28" ht="6.75" customHeight="1">
      <c r="A17" s="47"/>
      <c r="B17" s="47"/>
      <c r="C17" s="47"/>
      <c r="D17" s="48"/>
      <c r="E17" s="47"/>
      <c r="F17" s="48"/>
      <c r="G17" s="47"/>
      <c r="H17" s="47"/>
      <c r="I17" s="47"/>
      <c r="J17" s="47"/>
    </row>
    <row r="18" spans="1:28">
      <c r="A18" s="81" t="s">
        <v>17</v>
      </c>
      <c r="B18" s="46"/>
      <c r="C18" s="59" t="s">
        <v>26</v>
      </c>
      <c r="D18" s="59" t="s">
        <v>27</v>
      </c>
      <c r="E18" s="59" t="s">
        <v>12</v>
      </c>
      <c r="F18" s="59" t="s">
        <v>28</v>
      </c>
      <c r="G18" s="59" t="s">
        <v>13</v>
      </c>
      <c r="H18" s="47"/>
      <c r="I18" s="47"/>
      <c r="J18" s="47"/>
    </row>
    <row r="19" spans="1:28">
      <c r="A19" s="80"/>
      <c r="B19" s="60" t="s">
        <v>335</v>
      </c>
      <c r="C19" s="47">
        <v>2.7E-2</v>
      </c>
      <c r="D19" s="48"/>
      <c r="E19" s="159"/>
      <c r="F19" s="59"/>
      <c r="G19" s="61">
        <f>C19*E19</f>
        <v>0</v>
      </c>
      <c r="H19" s="60"/>
      <c r="I19" s="47"/>
      <c r="J19" s="47"/>
      <c r="K19" s="4"/>
      <c r="L19" s="4"/>
      <c r="M19" s="4"/>
      <c r="N19" s="4"/>
      <c r="O19" s="4"/>
      <c r="P19" s="4"/>
      <c r="Q19" s="4"/>
      <c r="R19" s="4"/>
      <c r="S19" s="4"/>
      <c r="T19" s="4"/>
      <c r="U19" s="4"/>
      <c r="V19" s="4"/>
      <c r="W19" s="4"/>
      <c r="X19" s="4"/>
      <c r="Y19" s="4"/>
      <c r="Z19" s="4"/>
      <c r="AA19" s="4"/>
      <c r="AB19" s="4"/>
    </row>
    <row r="20" spans="1:28">
      <c r="A20" s="80"/>
      <c r="B20" s="47" t="s">
        <v>23</v>
      </c>
      <c r="C20" s="47">
        <v>2.5999999999999999E-2</v>
      </c>
      <c r="D20" s="48"/>
      <c r="E20" s="159"/>
      <c r="F20" s="59"/>
      <c r="G20" s="61">
        <f t="shared" ref="G20:G47" si="0">C20*E20</f>
        <v>0</v>
      </c>
      <c r="H20" s="47"/>
      <c r="I20" s="47"/>
      <c r="J20" s="47"/>
    </row>
    <row r="21" spans="1:28">
      <c r="A21" s="84"/>
      <c r="B21" s="159"/>
      <c r="C21" s="159"/>
      <c r="D21" s="143"/>
      <c r="E21" s="159"/>
      <c r="F21" s="59"/>
      <c r="G21" s="61">
        <f>C21*E21</f>
        <v>0</v>
      </c>
      <c r="H21" s="47"/>
      <c r="I21" s="47"/>
      <c r="J21" s="47"/>
    </row>
    <row r="22" spans="1:28" s="16" customFormat="1">
      <c r="A22" s="81" t="s">
        <v>343</v>
      </c>
      <c r="B22" s="63"/>
      <c r="C22" s="64"/>
      <c r="D22" s="65"/>
      <c r="E22" s="64"/>
      <c r="F22" s="66"/>
      <c r="G22" s="64"/>
      <c r="H22" s="64"/>
      <c r="I22" s="64"/>
      <c r="J22" s="64"/>
    </row>
    <row r="23" spans="1:28" s="16" customFormat="1">
      <c r="A23" s="81"/>
      <c r="B23" s="63"/>
      <c r="C23" s="59" t="s">
        <v>26</v>
      </c>
      <c r="D23" s="59" t="s">
        <v>27</v>
      </c>
      <c r="E23" s="59" t="s">
        <v>12</v>
      </c>
      <c r="F23" s="59" t="s">
        <v>28</v>
      </c>
      <c r="G23" s="59" t="s">
        <v>13</v>
      </c>
      <c r="H23" s="64"/>
      <c r="I23" s="64"/>
      <c r="J23" s="64"/>
    </row>
    <row r="24" spans="1:28" s="18" customFormat="1">
      <c r="A24" s="84"/>
      <c r="B24" s="60" t="s">
        <v>344</v>
      </c>
      <c r="C24" s="60">
        <v>2.7E-2</v>
      </c>
      <c r="D24" s="56"/>
      <c r="E24" s="160"/>
      <c r="F24" s="59"/>
      <c r="G24" s="67">
        <f t="shared" si="0"/>
        <v>0</v>
      </c>
      <c r="H24" s="60"/>
      <c r="I24" s="60"/>
      <c r="J24" s="60"/>
    </row>
    <row r="25" spans="1:28">
      <c r="A25" s="84"/>
      <c r="B25" s="160"/>
      <c r="C25" s="160"/>
      <c r="D25" s="143"/>
      <c r="E25" s="160"/>
      <c r="F25" s="59"/>
      <c r="G25" s="61">
        <f t="shared" si="0"/>
        <v>0</v>
      </c>
      <c r="H25" s="47"/>
      <c r="I25" s="47"/>
      <c r="J25" s="47"/>
    </row>
    <row r="26" spans="1:28">
      <c r="A26" s="81" t="s">
        <v>18</v>
      </c>
      <c r="B26" s="46"/>
      <c r="C26" s="59" t="s">
        <v>26</v>
      </c>
      <c r="D26" s="59" t="s">
        <v>27</v>
      </c>
      <c r="E26" s="59" t="s">
        <v>12</v>
      </c>
      <c r="F26" s="59" t="s">
        <v>28</v>
      </c>
      <c r="G26" s="59" t="s">
        <v>13</v>
      </c>
      <c r="H26" s="47"/>
      <c r="I26" s="47"/>
      <c r="J26" s="47"/>
    </row>
    <row r="27" spans="1:28">
      <c r="A27" s="80"/>
      <c r="B27" s="47" t="s">
        <v>25</v>
      </c>
      <c r="C27" s="60">
        <v>5.6000000000000001E-2</v>
      </c>
      <c r="D27" s="48"/>
      <c r="E27" s="159"/>
      <c r="F27" s="59"/>
      <c r="G27" s="61">
        <f t="shared" si="0"/>
        <v>0</v>
      </c>
      <c r="H27" s="47"/>
      <c r="I27" s="47"/>
      <c r="J27" s="47"/>
    </row>
    <row r="28" spans="1:28">
      <c r="A28" s="80"/>
      <c r="B28" s="60" t="s">
        <v>448</v>
      </c>
      <c r="C28" s="60">
        <v>4.8000000000000001E-2</v>
      </c>
      <c r="D28" s="48"/>
      <c r="E28" s="159"/>
      <c r="F28" s="59"/>
      <c r="G28" s="61">
        <f t="shared" si="0"/>
        <v>0</v>
      </c>
      <c r="H28" s="47"/>
      <c r="I28" s="47"/>
      <c r="J28" s="47"/>
    </row>
    <row r="29" spans="1:28">
      <c r="A29" s="80"/>
      <c r="B29" s="60" t="s">
        <v>449</v>
      </c>
      <c r="C29" s="60">
        <v>5.1999999999999998E-2</v>
      </c>
      <c r="D29" s="48"/>
      <c r="E29" s="159"/>
      <c r="F29" s="59"/>
      <c r="G29" s="61">
        <f t="shared" si="0"/>
        <v>0</v>
      </c>
      <c r="H29" s="47"/>
      <c r="I29" s="47"/>
      <c r="J29" s="47"/>
    </row>
    <row r="30" spans="1:28">
      <c r="A30" s="80"/>
      <c r="B30" s="159"/>
      <c r="C30" s="159"/>
      <c r="D30" s="143"/>
      <c r="E30" s="159"/>
      <c r="F30" s="59"/>
      <c r="G30" s="61">
        <f t="shared" si="0"/>
        <v>0</v>
      </c>
      <c r="H30" s="47"/>
      <c r="I30" s="47"/>
      <c r="J30" s="47"/>
    </row>
    <row r="31" spans="1:28">
      <c r="A31" s="81" t="s">
        <v>19</v>
      </c>
      <c r="B31" s="46"/>
      <c r="C31" s="59" t="s">
        <v>26</v>
      </c>
      <c r="D31" s="59" t="s">
        <v>27</v>
      </c>
      <c r="E31" s="59" t="s">
        <v>12</v>
      </c>
      <c r="F31" s="59" t="s">
        <v>28</v>
      </c>
      <c r="G31" s="59" t="s">
        <v>13</v>
      </c>
      <c r="H31" s="47"/>
      <c r="I31" s="47"/>
      <c r="J31" s="47"/>
    </row>
    <row r="32" spans="1:28">
      <c r="A32" s="80"/>
      <c r="B32" s="47" t="s">
        <v>24</v>
      </c>
      <c r="C32" s="47">
        <v>2.9000000000000001E-2</v>
      </c>
      <c r="D32" s="48"/>
      <c r="E32" s="159"/>
      <c r="F32" s="59"/>
      <c r="G32" s="61">
        <f t="shared" si="0"/>
        <v>0</v>
      </c>
      <c r="H32" s="47"/>
      <c r="I32" s="47"/>
      <c r="J32" s="47"/>
    </row>
    <row r="33" spans="1:21">
      <c r="A33" s="80"/>
      <c r="B33" s="159"/>
      <c r="C33" s="159"/>
      <c r="D33" s="143"/>
      <c r="E33" s="159"/>
      <c r="F33" s="59"/>
      <c r="G33" s="61">
        <f t="shared" si="0"/>
        <v>0</v>
      </c>
      <c r="H33" s="47"/>
      <c r="I33" s="47"/>
      <c r="J33" s="47"/>
    </row>
    <row r="34" spans="1:21">
      <c r="A34" s="81" t="s">
        <v>21</v>
      </c>
      <c r="B34" s="46"/>
      <c r="C34" s="59" t="s">
        <v>26</v>
      </c>
      <c r="D34" s="59" t="s">
        <v>27</v>
      </c>
      <c r="E34" s="59" t="s">
        <v>12</v>
      </c>
      <c r="F34" s="59" t="s">
        <v>28</v>
      </c>
      <c r="G34" s="59" t="s">
        <v>13</v>
      </c>
      <c r="H34" s="47"/>
      <c r="I34" s="47"/>
      <c r="J34" s="47"/>
    </row>
    <row r="35" spans="1:21" s="18" customFormat="1">
      <c r="A35" s="84"/>
      <c r="B35" s="60" t="s">
        <v>336</v>
      </c>
      <c r="C35" s="68">
        <v>4.2000000000000003E-2</v>
      </c>
      <c r="D35" s="56"/>
      <c r="E35" s="160"/>
      <c r="F35" s="59"/>
      <c r="G35" s="67">
        <f>C35*E35</f>
        <v>0</v>
      </c>
      <c r="H35" s="60"/>
      <c r="I35" s="60"/>
      <c r="J35" s="60"/>
    </row>
    <row r="36" spans="1:21" s="18" customFormat="1">
      <c r="A36" s="84"/>
      <c r="B36" s="60" t="s">
        <v>337</v>
      </c>
      <c r="C36" s="68">
        <v>4.1000000000000002E-2</v>
      </c>
      <c r="D36" s="56"/>
      <c r="E36" s="160"/>
      <c r="F36" s="59"/>
      <c r="G36" s="67">
        <f t="shared" ref="G36:G38" si="1">C36*E36</f>
        <v>0</v>
      </c>
      <c r="H36" s="60"/>
      <c r="I36" s="60"/>
      <c r="J36" s="60"/>
    </row>
    <row r="37" spans="1:21" s="18" customFormat="1">
      <c r="A37" s="84"/>
      <c r="B37" s="60" t="s">
        <v>338</v>
      </c>
      <c r="C37" s="68">
        <v>3.6999999999999998E-2</v>
      </c>
      <c r="D37" s="56"/>
      <c r="E37" s="160"/>
      <c r="F37" s="59"/>
      <c r="G37" s="67">
        <f t="shared" si="1"/>
        <v>0</v>
      </c>
      <c r="H37" s="60"/>
      <c r="I37" s="60"/>
      <c r="J37" s="60"/>
    </row>
    <row r="38" spans="1:21">
      <c r="A38" s="80"/>
      <c r="B38" s="159"/>
      <c r="C38" s="159"/>
      <c r="D38" s="143"/>
      <c r="E38" s="159"/>
      <c r="F38" s="59"/>
      <c r="G38" s="67">
        <f t="shared" si="1"/>
        <v>0</v>
      </c>
      <c r="H38" s="47"/>
      <c r="I38" s="47"/>
      <c r="J38" s="47"/>
    </row>
    <row r="39" spans="1:21">
      <c r="A39" s="81" t="s">
        <v>32</v>
      </c>
      <c r="B39" s="46"/>
      <c r="C39" s="59" t="s">
        <v>436</v>
      </c>
      <c r="D39" s="59" t="s">
        <v>27</v>
      </c>
      <c r="E39" s="59" t="s">
        <v>30</v>
      </c>
      <c r="F39" s="59" t="s">
        <v>28</v>
      </c>
      <c r="G39" s="59" t="s">
        <v>13</v>
      </c>
      <c r="H39" s="47"/>
      <c r="I39" s="47"/>
      <c r="J39" s="47"/>
    </row>
    <row r="40" spans="1:21">
      <c r="A40" s="80"/>
      <c r="B40" s="114" t="s">
        <v>341</v>
      </c>
      <c r="C40" s="58">
        <v>0.59</v>
      </c>
      <c r="D40" s="144"/>
      <c r="E40" s="159"/>
      <c r="F40" s="59"/>
      <c r="G40" s="61">
        <f t="shared" si="0"/>
        <v>0</v>
      </c>
      <c r="H40" s="60"/>
      <c r="I40" s="47"/>
      <c r="J40" s="47"/>
      <c r="K40" s="4"/>
      <c r="L40" s="4"/>
      <c r="M40" s="4"/>
      <c r="N40" s="4"/>
      <c r="O40" s="4"/>
      <c r="P40" s="4"/>
      <c r="Q40" s="4"/>
      <c r="R40" s="4"/>
      <c r="S40" s="4"/>
      <c r="T40" s="4"/>
      <c r="U40" s="4"/>
    </row>
    <row r="41" spans="1:21">
      <c r="A41" s="80"/>
      <c r="B41" s="114" t="s">
        <v>339</v>
      </c>
      <c r="C41" s="58">
        <v>0.64</v>
      </c>
      <c r="D41" s="144"/>
      <c r="E41" s="159"/>
      <c r="F41" s="59"/>
      <c r="G41" s="61">
        <f>C41*E41</f>
        <v>0</v>
      </c>
      <c r="H41" s="47"/>
      <c r="I41" s="47"/>
      <c r="J41" s="47"/>
    </row>
    <row r="42" spans="1:21">
      <c r="A42" s="80"/>
      <c r="B42" s="114" t="s">
        <v>340</v>
      </c>
      <c r="C42" s="58">
        <v>0.56999999999999995</v>
      </c>
      <c r="D42" s="144"/>
      <c r="E42" s="159"/>
      <c r="F42" s="59"/>
      <c r="G42" s="61">
        <f>C42*E42</f>
        <v>0</v>
      </c>
      <c r="H42" s="47"/>
      <c r="I42" s="47"/>
      <c r="J42" s="47"/>
    </row>
    <row r="43" spans="1:21">
      <c r="A43" s="80"/>
      <c r="B43" s="161"/>
      <c r="C43" s="159"/>
      <c r="D43" s="144"/>
      <c r="E43" s="159"/>
      <c r="F43" s="59"/>
      <c r="G43" s="61">
        <f>C43*E43</f>
        <v>0</v>
      </c>
      <c r="H43" s="47"/>
      <c r="I43" s="47"/>
      <c r="J43" s="47"/>
    </row>
    <row r="44" spans="1:21">
      <c r="A44" s="81" t="s">
        <v>20</v>
      </c>
      <c r="B44" s="46"/>
      <c r="C44" s="59" t="s">
        <v>436</v>
      </c>
      <c r="D44" s="59" t="s">
        <v>27</v>
      </c>
      <c r="E44" s="59" t="s">
        <v>30</v>
      </c>
      <c r="F44" s="59" t="s">
        <v>28</v>
      </c>
      <c r="G44" s="59" t="s">
        <v>13</v>
      </c>
      <c r="H44" s="47"/>
      <c r="I44" s="47"/>
      <c r="J44" s="47"/>
    </row>
    <row r="45" spans="1:21" s="4" customFormat="1">
      <c r="A45" s="80"/>
      <c r="B45" s="60" t="s">
        <v>342</v>
      </c>
      <c r="C45" s="47">
        <v>0.54</v>
      </c>
      <c r="D45" s="48"/>
      <c r="E45" s="159"/>
      <c r="F45" s="59"/>
      <c r="G45" s="61">
        <f t="shared" si="0"/>
        <v>0</v>
      </c>
      <c r="H45" s="60"/>
      <c r="I45" s="47"/>
      <c r="J45" s="47"/>
    </row>
    <row r="46" spans="1:21" s="4" customFormat="1">
      <c r="A46" s="80"/>
      <c r="B46" s="60" t="s">
        <v>29</v>
      </c>
      <c r="C46" s="47">
        <v>0.55000000000000004</v>
      </c>
      <c r="D46" s="48"/>
      <c r="E46" s="159"/>
      <c r="F46" s="48"/>
      <c r="G46" s="61">
        <f t="shared" si="0"/>
        <v>0</v>
      </c>
      <c r="H46" s="47"/>
      <c r="I46" s="47"/>
      <c r="J46" s="47"/>
    </row>
    <row r="47" spans="1:21">
      <c r="A47" s="80"/>
      <c r="B47" s="160"/>
      <c r="C47" s="160"/>
      <c r="D47" s="143"/>
      <c r="E47" s="159"/>
      <c r="F47" s="48"/>
      <c r="G47" s="61">
        <f t="shared" si="0"/>
        <v>0</v>
      </c>
      <c r="H47" s="47"/>
      <c r="I47" s="47"/>
      <c r="J47" s="47"/>
    </row>
    <row r="48" spans="1:21" ht="5.0999999999999996" customHeight="1">
      <c r="A48" s="47"/>
      <c r="B48" s="47"/>
      <c r="C48" s="47"/>
      <c r="D48" s="48"/>
      <c r="E48" s="47"/>
      <c r="F48" s="48"/>
      <c r="G48" s="69"/>
      <c r="H48" s="47"/>
      <c r="I48" s="47"/>
      <c r="J48" s="47"/>
    </row>
    <row r="49" spans="1:19">
      <c r="A49" s="46" t="s">
        <v>31</v>
      </c>
      <c r="B49" s="47"/>
      <c r="C49" s="47"/>
      <c r="D49" s="48"/>
      <c r="E49" s="47"/>
      <c r="F49" s="48"/>
      <c r="G49" s="70">
        <f>SUM(G19:G47)+E16</f>
        <v>0</v>
      </c>
      <c r="H49" s="47"/>
      <c r="I49" s="47"/>
      <c r="J49" s="47"/>
    </row>
    <row r="50" spans="1:19" ht="5.0999999999999996" customHeight="1">
      <c r="A50" s="47"/>
      <c r="B50" s="47"/>
      <c r="C50" s="47"/>
      <c r="D50" s="48"/>
      <c r="E50" s="47"/>
      <c r="F50" s="48"/>
      <c r="G50" s="71"/>
      <c r="H50" s="47"/>
      <c r="I50" s="47"/>
      <c r="J50" s="47"/>
    </row>
    <row r="51" spans="1:19">
      <c r="A51" s="46" t="s">
        <v>3</v>
      </c>
      <c r="B51" s="47"/>
      <c r="C51" s="47"/>
      <c r="D51" s="48"/>
      <c r="E51" s="47"/>
      <c r="F51" s="48"/>
      <c r="G51" s="70">
        <f>G49*E11</f>
        <v>0</v>
      </c>
      <c r="H51" s="47" t="s">
        <v>38</v>
      </c>
      <c r="I51" s="47"/>
      <c r="J51" s="47"/>
    </row>
    <row r="52" spans="1:19">
      <c r="A52" s="47"/>
      <c r="B52" s="57" t="s">
        <v>440</v>
      </c>
      <c r="C52" s="47"/>
      <c r="D52" s="48"/>
      <c r="E52" s="47"/>
      <c r="F52" s="48"/>
      <c r="G52" s="71"/>
      <c r="H52" s="47"/>
      <c r="I52" s="47"/>
      <c r="J52" s="47"/>
    </row>
    <row r="53" spans="1:19" ht="5.0999999999999996" customHeight="1">
      <c r="A53" s="46"/>
      <c r="B53" s="47"/>
      <c r="C53" s="47"/>
      <c r="D53" s="48"/>
      <c r="E53" s="47"/>
      <c r="F53" s="48"/>
      <c r="G53" s="72"/>
      <c r="H53" s="47"/>
      <c r="I53" s="47"/>
      <c r="J53" s="47"/>
    </row>
    <row r="54" spans="1:19">
      <c r="A54" s="46" t="s">
        <v>4</v>
      </c>
      <c r="B54" s="47"/>
      <c r="C54" s="47"/>
      <c r="D54" s="48"/>
      <c r="E54" s="47"/>
      <c r="F54" s="48"/>
      <c r="G54" s="73">
        <f>(((E13*0.6)*E11)*0.018)</f>
        <v>0</v>
      </c>
      <c r="H54" s="47" t="s">
        <v>38</v>
      </c>
      <c r="I54" s="60"/>
      <c r="J54" s="47"/>
      <c r="K54" s="4"/>
      <c r="L54" s="4"/>
      <c r="M54" s="4"/>
      <c r="N54" s="4"/>
      <c r="O54" s="4"/>
      <c r="P54" s="4"/>
      <c r="Q54" s="4"/>
      <c r="R54" s="4"/>
      <c r="S54" s="4"/>
    </row>
    <row r="55" spans="1:19">
      <c r="A55" s="47"/>
      <c r="B55" s="57" t="s">
        <v>441</v>
      </c>
      <c r="C55" s="47"/>
      <c r="D55" s="48"/>
      <c r="E55" s="47"/>
      <c r="F55" s="48"/>
      <c r="G55" s="72"/>
      <c r="H55" s="47"/>
      <c r="I55" s="47"/>
      <c r="J55" s="47"/>
    </row>
    <row r="56" spans="1:19" ht="5.0999999999999996" customHeight="1">
      <c r="A56" s="47"/>
      <c r="B56" s="47"/>
      <c r="C56" s="47"/>
      <c r="D56" s="48"/>
      <c r="E56" s="47"/>
      <c r="F56" s="48"/>
      <c r="G56" s="72"/>
      <c r="H56" s="47"/>
      <c r="I56" s="47"/>
      <c r="J56" s="47"/>
    </row>
    <row r="57" spans="1:19">
      <c r="A57" s="46" t="s">
        <v>1</v>
      </c>
      <c r="B57" s="47"/>
      <c r="C57" s="47"/>
      <c r="D57" s="48"/>
      <c r="E57" s="47"/>
      <c r="F57" s="48"/>
      <c r="G57" s="73">
        <f>G51+G54</f>
        <v>0</v>
      </c>
      <c r="H57" s="47" t="s">
        <v>38</v>
      </c>
      <c r="I57" s="47"/>
      <c r="J57" s="47"/>
    </row>
    <row r="58" spans="1:19">
      <c r="A58" s="46"/>
      <c r="B58" s="57" t="s">
        <v>37</v>
      </c>
      <c r="C58" s="47"/>
      <c r="D58" s="48"/>
      <c r="E58" s="47"/>
      <c r="F58" s="48"/>
      <c r="G58" s="47"/>
      <c r="H58" s="47"/>
      <c r="I58" s="47"/>
      <c r="J58" s="47"/>
    </row>
    <row r="59" spans="1:19" ht="2.25" customHeight="1">
      <c r="A59" s="47"/>
      <c r="B59" s="47"/>
      <c r="C59" s="47"/>
      <c r="D59" s="48"/>
      <c r="E59" s="47"/>
      <c r="F59" s="48"/>
      <c r="G59" s="72"/>
      <c r="H59" s="47"/>
      <c r="I59" s="47"/>
      <c r="J59" s="47"/>
    </row>
    <row r="60" spans="1:19">
      <c r="A60" s="46" t="s">
        <v>2</v>
      </c>
      <c r="B60" s="46"/>
      <c r="C60" s="47"/>
      <c r="D60" s="48"/>
      <c r="E60" s="159">
        <v>1</v>
      </c>
      <c r="F60" s="48"/>
      <c r="G60" s="73">
        <f>G57*E60</f>
        <v>0</v>
      </c>
      <c r="H60" s="47" t="s">
        <v>38</v>
      </c>
      <c r="I60" s="60"/>
      <c r="J60" s="47"/>
      <c r="K60" s="4"/>
      <c r="L60" s="4"/>
      <c r="M60" s="4"/>
      <c r="N60" s="4"/>
      <c r="O60" s="4"/>
      <c r="P60" s="4"/>
      <c r="Q60" s="4"/>
      <c r="R60" s="4"/>
    </row>
    <row r="61" spans="1:19">
      <c r="A61" s="74" t="s">
        <v>304</v>
      </c>
      <c r="B61" s="75"/>
      <c r="C61" s="47"/>
      <c r="D61" s="48"/>
      <c r="E61" s="47"/>
      <c r="F61" s="48"/>
      <c r="G61" s="72"/>
      <c r="H61" s="47"/>
      <c r="I61" s="47"/>
      <c r="J61" s="47"/>
    </row>
    <row r="62" spans="1:19">
      <c r="A62" s="74" t="s">
        <v>305</v>
      </c>
      <c r="B62" s="74"/>
      <c r="C62" s="46"/>
      <c r="D62" s="59"/>
      <c r="E62" s="46"/>
      <c r="F62" s="59"/>
      <c r="G62" s="72"/>
      <c r="H62" s="47"/>
      <c r="I62" s="47"/>
      <c r="J62" s="47"/>
    </row>
    <row r="63" spans="1:19" ht="5.0999999999999996" customHeight="1">
      <c r="A63" s="46"/>
      <c r="B63" s="47"/>
      <c r="C63" s="47"/>
      <c r="D63" s="48"/>
      <c r="E63" s="47"/>
      <c r="F63" s="48"/>
      <c r="G63" s="47"/>
      <c r="H63" s="47"/>
      <c r="I63" s="47"/>
      <c r="J63" s="47"/>
    </row>
    <row r="64" spans="1:19">
      <c r="A64" s="46" t="s">
        <v>39</v>
      </c>
      <c r="B64" s="47"/>
      <c r="C64" s="47"/>
      <c r="D64" s="48"/>
      <c r="E64" s="76">
        <v>1.5</v>
      </c>
      <c r="F64" s="48"/>
      <c r="G64" s="73">
        <f>G60*E64</f>
        <v>0</v>
      </c>
      <c r="H64" s="47" t="s">
        <v>38</v>
      </c>
      <c r="I64" s="47"/>
      <c r="J64" s="47"/>
    </row>
    <row r="65" spans="1:10">
      <c r="A65" s="47"/>
      <c r="B65" s="74" t="s">
        <v>0</v>
      </c>
      <c r="C65" s="47"/>
      <c r="D65" s="48"/>
      <c r="E65" s="47"/>
      <c r="F65" s="48"/>
      <c r="G65" s="47"/>
      <c r="H65" s="47"/>
      <c r="I65" s="47"/>
      <c r="J65" s="47"/>
    </row>
  </sheetData>
  <sheetProtection password="CA91" sheet="1" objects="1" scenarios="1" selectLockedCells="1"/>
  <protectedRanges>
    <protectedRange sqref="K4" name="Range3"/>
    <protectedRange sqref="K5" name="Range3_1"/>
  </protectedRanges>
  <mergeCells count="6">
    <mergeCell ref="A3:E3"/>
    <mergeCell ref="A4:E4"/>
    <mergeCell ref="A5:E5"/>
    <mergeCell ref="G4:J4"/>
    <mergeCell ref="G5:J5"/>
    <mergeCell ref="G3:J3"/>
  </mergeCells>
  <phoneticPr fontId="3" type="noConversion"/>
  <conditionalFormatting sqref="G6:G21 A3:A5 G1 G23:G65538">
    <cfRule type="cellIs" dxfId="1" priority="1" stopIfTrue="1" operator="equal">
      <formula>0</formula>
    </cfRule>
  </conditionalFormatting>
  <conditionalFormatting sqref="E16 E11">
    <cfRule type="cellIs" dxfId="0" priority="2" stopIfTrue="1" operator="equal">
      <formula>0</formula>
    </cfRule>
  </conditionalFormatting>
  <pageMargins left="0.5" right="0.5" top="0.4" bottom="0.4" header="0.3" footer="0.3"/>
  <pageSetup orientation="portrait" horizontalDpi="1200" verticalDpi="1200" r:id="rId1"/>
  <headerFooter alignWithMargins="0">
    <oddFooter xml:space="preserve">&amp;L&amp;8WSEC Prescriptive Worksheet (2010 Edition) &amp;10
&amp;R&amp;8WSUEEP10-010  Copyright 2010&amp;10
</oddFooter>
  </headerFooter>
  <ignoredErrors>
    <ignoredError sqref="G3 A3:A5 G5" unlockedFormula="1"/>
  </ignoredErrors>
</worksheet>
</file>

<file path=xl/worksheets/sheet7.xml><?xml version="1.0" encoding="utf-8"?>
<worksheet xmlns="http://schemas.openxmlformats.org/spreadsheetml/2006/main" xmlns:r="http://schemas.openxmlformats.org/officeDocument/2006/relationships">
  <sheetPr codeName="Sheet5"/>
  <dimension ref="A1:E125"/>
  <sheetViews>
    <sheetView showGridLines="0" zoomScaleNormal="100" workbookViewId="0"/>
  </sheetViews>
  <sheetFormatPr defaultRowHeight="12.75"/>
  <cols>
    <col min="1" max="1" width="21.5703125" style="4" customWidth="1"/>
    <col min="2" max="2" width="9.140625" style="4"/>
    <col min="4" max="4" width="20.28515625" customWidth="1"/>
    <col min="5" max="5" width="8.42578125" customWidth="1"/>
  </cols>
  <sheetData>
    <row r="1" spans="1:5">
      <c r="A1" s="1"/>
      <c r="B1" s="2" t="s">
        <v>276</v>
      </c>
      <c r="E1" s="2" t="s">
        <v>276</v>
      </c>
    </row>
    <row r="2" spans="1:5">
      <c r="A2" s="1"/>
      <c r="B2" s="2" t="s">
        <v>275</v>
      </c>
      <c r="E2" s="2" t="s">
        <v>275</v>
      </c>
    </row>
    <row r="3" spans="1:5">
      <c r="A3" s="1"/>
      <c r="B3" s="2" t="s">
        <v>274</v>
      </c>
      <c r="E3" s="2" t="s">
        <v>274</v>
      </c>
    </row>
    <row r="4" spans="1:5">
      <c r="A4" s="1"/>
      <c r="B4" s="2"/>
    </row>
    <row r="5" spans="1:5">
      <c r="A5" s="1" t="s">
        <v>40</v>
      </c>
      <c r="B5" s="3">
        <v>25</v>
      </c>
      <c r="D5" s="1" t="s">
        <v>156</v>
      </c>
      <c r="E5" s="3">
        <v>4</v>
      </c>
    </row>
    <row r="6" spans="1:5">
      <c r="A6" s="1" t="s">
        <v>41</v>
      </c>
      <c r="B6" s="3">
        <v>24</v>
      </c>
      <c r="D6" s="1" t="s">
        <v>157</v>
      </c>
      <c r="E6" s="3">
        <v>24</v>
      </c>
    </row>
    <row r="7" spans="1:5">
      <c r="A7" s="1" t="s">
        <v>42</v>
      </c>
      <c r="B7" s="3">
        <v>-4</v>
      </c>
      <c r="D7" s="1" t="s">
        <v>158</v>
      </c>
      <c r="E7" s="3">
        <v>25</v>
      </c>
    </row>
    <row r="8" spans="1:5">
      <c r="A8" s="1" t="s">
        <v>43</v>
      </c>
      <c r="B8" s="3">
        <v>11</v>
      </c>
      <c r="D8" s="1" t="s">
        <v>159</v>
      </c>
      <c r="E8" s="3">
        <v>-1</v>
      </c>
    </row>
    <row r="9" spans="1:5">
      <c r="A9" s="1" t="s">
        <v>44</v>
      </c>
      <c r="B9" s="3">
        <v>25</v>
      </c>
      <c r="D9" s="1" t="s">
        <v>160</v>
      </c>
      <c r="E9" s="3">
        <v>1</v>
      </c>
    </row>
    <row r="10" spans="1:5">
      <c r="A10" s="1" t="s">
        <v>45</v>
      </c>
      <c r="B10" s="3">
        <v>19</v>
      </c>
      <c r="D10" s="1" t="s">
        <v>161</v>
      </c>
      <c r="E10" s="3">
        <v>22</v>
      </c>
    </row>
    <row r="11" spans="1:5">
      <c r="A11" s="1" t="s">
        <v>46</v>
      </c>
      <c r="B11" s="3">
        <v>24</v>
      </c>
      <c r="D11" s="1" t="s">
        <v>162</v>
      </c>
      <c r="E11" s="3">
        <v>-2</v>
      </c>
    </row>
    <row r="12" spans="1:5">
      <c r="A12" s="1" t="s">
        <v>47</v>
      </c>
      <c r="B12" s="3">
        <v>19</v>
      </c>
      <c r="D12" s="1" t="s">
        <v>163</v>
      </c>
      <c r="E12" s="3">
        <v>20</v>
      </c>
    </row>
    <row r="13" spans="1:5">
      <c r="A13" s="1" t="s">
        <v>48</v>
      </c>
      <c r="B13" s="3">
        <v>11</v>
      </c>
      <c r="D13" s="1" t="s">
        <v>164</v>
      </c>
      <c r="E13" s="3">
        <v>8</v>
      </c>
    </row>
    <row r="14" spans="1:5">
      <c r="A14" s="1" t="s">
        <v>49</v>
      </c>
      <c r="B14" s="3">
        <v>4</v>
      </c>
      <c r="D14" s="1" t="s">
        <v>165</v>
      </c>
      <c r="E14" s="3">
        <v>23</v>
      </c>
    </row>
    <row r="15" spans="1:5">
      <c r="A15" s="1" t="s">
        <v>50</v>
      </c>
      <c r="B15" s="3">
        <v>17</v>
      </c>
      <c r="D15" s="1" t="s">
        <v>166</v>
      </c>
      <c r="E15" s="3">
        <v>-4</v>
      </c>
    </row>
    <row r="16" spans="1:5">
      <c r="A16" s="1" t="s">
        <v>273</v>
      </c>
      <c r="B16" s="3">
        <v>17</v>
      </c>
      <c r="D16" s="1" t="s">
        <v>167</v>
      </c>
      <c r="E16" s="3">
        <v>19</v>
      </c>
    </row>
    <row r="17" spans="1:5">
      <c r="A17" s="1" t="s">
        <v>51</v>
      </c>
      <c r="B17" s="3">
        <v>29</v>
      </c>
      <c r="D17" s="1" t="s">
        <v>168</v>
      </c>
      <c r="E17" s="3">
        <v>-5</v>
      </c>
    </row>
    <row r="18" spans="1:5">
      <c r="A18" s="1" t="s">
        <v>52</v>
      </c>
      <c r="B18" s="3">
        <v>24</v>
      </c>
      <c r="D18" s="1" t="s">
        <v>169</v>
      </c>
      <c r="E18" s="3">
        <v>24</v>
      </c>
    </row>
    <row r="19" spans="1:5">
      <c r="A19" s="1" t="s">
        <v>53</v>
      </c>
      <c r="B19" s="3">
        <v>26</v>
      </c>
      <c r="D19" s="1" t="s">
        <v>170</v>
      </c>
      <c r="E19" s="3">
        <v>2</v>
      </c>
    </row>
    <row r="20" spans="1:5">
      <c r="A20" s="1" t="s">
        <v>54</v>
      </c>
      <c r="B20" s="3">
        <v>-5</v>
      </c>
      <c r="D20" s="1" t="s">
        <v>171</v>
      </c>
      <c r="E20" s="3">
        <v>16</v>
      </c>
    </row>
    <row r="21" spans="1:5">
      <c r="A21" s="1" t="s">
        <v>55</v>
      </c>
      <c r="B21" s="3">
        <v>19</v>
      </c>
      <c r="D21" s="1" t="s">
        <v>172</v>
      </c>
      <c r="E21" s="3">
        <v>20</v>
      </c>
    </row>
    <row r="22" spans="1:5">
      <c r="A22" s="1" t="s">
        <v>56</v>
      </c>
      <c r="B22" s="3">
        <v>21</v>
      </c>
      <c r="D22" s="1" t="s">
        <v>173</v>
      </c>
      <c r="E22" s="3">
        <v>7</v>
      </c>
    </row>
    <row r="23" spans="1:5">
      <c r="A23" s="1" t="s">
        <v>57</v>
      </c>
      <c r="B23" s="3">
        <v>23</v>
      </c>
      <c r="D23" s="1" t="s">
        <v>174</v>
      </c>
      <c r="E23" s="3">
        <v>24</v>
      </c>
    </row>
    <row r="24" spans="1:5">
      <c r="A24" s="1" t="s">
        <v>58</v>
      </c>
      <c r="B24" s="3">
        <v>20</v>
      </c>
      <c r="D24" s="1" t="s">
        <v>175</v>
      </c>
      <c r="E24" s="3">
        <v>17</v>
      </c>
    </row>
    <row r="25" spans="1:5">
      <c r="A25" s="1" t="s">
        <v>59</v>
      </c>
      <c r="B25" s="3">
        <v>21</v>
      </c>
      <c r="D25" s="1" t="s">
        <v>176</v>
      </c>
      <c r="E25" s="3">
        <v>3</v>
      </c>
    </row>
    <row r="26" spans="1:5">
      <c r="A26" s="1" t="s">
        <v>60</v>
      </c>
      <c r="B26" s="3">
        <v>27</v>
      </c>
      <c r="D26" s="1" t="s">
        <v>177</v>
      </c>
      <c r="E26" s="3">
        <v>8</v>
      </c>
    </row>
    <row r="27" spans="1:5">
      <c r="A27" s="1" t="s">
        <v>61</v>
      </c>
      <c r="B27" s="3">
        <v>21</v>
      </c>
      <c r="D27" s="1" t="s">
        <v>178</v>
      </c>
      <c r="E27" s="3">
        <v>5</v>
      </c>
    </row>
    <row r="28" spans="1:5">
      <c r="A28" s="1" t="s">
        <v>62</v>
      </c>
      <c r="B28" s="3">
        <v>10</v>
      </c>
      <c r="D28" s="1" t="s">
        <v>179</v>
      </c>
      <c r="E28" s="3">
        <v>9</v>
      </c>
    </row>
    <row r="29" spans="1:5">
      <c r="A29" s="1" t="s">
        <v>63</v>
      </c>
      <c r="B29" s="3">
        <v>4</v>
      </c>
      <c r="D29" s="1" t="s">
        <v>180</v>
      </c>
      <c r="E29" s="3">
        <v>16</v>
      </c>
    </row>
    <row r="30" spans="1:5">
      <c r="A30" s="1" t="s">
        <v>64</v>
      </c>
      <c r="B30" s="3">
        <v>-11</v>
      </c>
      <c r="D30" s="1" t="s">
        <v>181</v>
      </c>
      <c r="E30" s="3">
        <v>22</v>
      </c>
    </row>
    <row r="31" spans="1:5">
      <c r="A31" s="1" t="s">
        <v>65</v>
      </c>
      <c r="B31" s="3">
        <v>-9</v>
      </c>
      <c r="D31" s="1" t="s">
        <v>182</v>
      </c>
      <c r="E31" s="3">
        <v>20</v>
      </c>
    </row>
    <row r="32" spans="1:5">
      <c r="A32" s="1" t="s">
        <v>66</v>
      </c>
      <c r="B32" s="3">
        <v>6</v>
      </c>
      <c r="D32" s="1" t="s">
        <v>183</v>
      </c>
      <c r="E32" s="3">
        <v>13</v>
      </c>
    </row>
    <row r="33" spans="1:5">
      <c r="A33" s="1" t="s">
        <v>67</v>
      </c>
      <c r="B33" s="3">
        <v>28</v>
      </c>
      <c r="D33" s="1" t="s">
        <v>184</v>
      </c>
      <c r="E33" s="3">
        <v>-3</v>
      </c>
    </row>
    <row r="34" spans="1:5">
      <c r="A34" s="1" t="s">
        <v>68</v>
      </c>
      <c r="B34" s="3">
        <v>10</v>
      </c>
      <c r="D34" s="1" t="s">
        <v>185</v>
      </c>
      <c r="E34" s="3">
        <v>16</v>
      </c>
    </row>
    <row r="35" spans="1:5">
      <c r="A35" s="1" t="s">
        <v>69</v>
      </c>
      <c r="B35" s="3">
        <v>19</v>
      </c>
      <c r="D35" s="1" t="s">
        <v>186</v>
      </c>
      <c r="E35" s="3">
        <v>27</v>
      </c>
    </row>
    <row r="36" spans="1:5">
      <c r="A36" s="1" t="s">
        <v>70</v>
      </c>
      <c r="B36" s="3">
        <v>26</v>
      </c>
      <c r="D36" s="1" t="s">
        <v>187</v>
      </c>
      <c r="E36" s="3">
        <v>3</v>
      </c>
    </row>
    <row r="37" spans="1:5">
      <c r="A37" s="1" t="s">
        <v>71</v>
      </c>
      <c r="B37" s="3">
        <v>1</v>
      </c>
      <c r="D37" s="1" t="s">
        <v>188</v>
      </c>
      <c r="E37" s="3">
        <v>28</v>
      </c>
    </row>
    <row r="38" spans="1:5">
      <c r="A38" s="1" t="s">
        <v>72</v>
      </c>
      <c r="B38" s="3">
        <v>24</v>
      </c>
      <c r="D38" s="1" t="s">
        <v>189</v>
      </c>
      <c r="E38" s="3">
        <v>29</v>
      </c>
    </row>
    <row r="39" spans="1:5">
      <c r="A39" s="1" t="s">
        <v>73</v>
      </c>
      <c r="B39" s="3">
        <v>2</v>
      </c>
      <c r="D39" s="1" t="s">
        <v>190</v>
      </c>
      <c r="E39" s="3">
        <v>25</v>
      </c>
    </row>
    <row r="40" spans="1:5">
      <c r="A40" s="1" t="s">
        <v>74</v>
      </c>
      <c r="B40" s="3">
        <v>6</v>
      </c>
      <c r="D40" s="1" t="s">
        <v>191</v>
      </c>
      <c r="E40" s="3">
        <v>14</v>
      </c>
    </row>
    <row r="41" spans="1:5">
      <c r="A41" s="1" t="s">
        <v>75</v>
      </c>
      <c r="B41" s="3">
        <v>-2</v>
      </c>
      <c r="D41" s="1" t="s">
        <v>192</v>
      </c>
      <c r="E41" s="3">
        <v>12</v>
      </c>
    </row>
    <row r="42" spans="1:5">
      <c r="A42" s="1" t="s">
        <v>76</v>
      </c>
      <c r="B42" s="3">
        <v>-7</v>
      </c>
      <c r="D42" s="1" t="s">
        <v>193</v>
      </c>
      <c r="E42" s="3">
        <v>1</v>
      </c>
    </row>
    <row r="43" spans="1:5">
      <c r="A43" s="1" t="s">
        <v>77</v>
      </c>
      <c r="B43" s="3">
        <v>19</v>
      </c>
      <c r="D43" s="1" t="s">
        <v>194</v>
      </c>
      <c r="E43" s="3">
        <v>19</v>
      </c>
    </row>
    <row r="44" spans="1:5">
      <c r="A44" s="1" t="s">
        <v>78</v>
      </c>
      <c r="B44" s="3">
        <v>6</v>
      </c>
      <c r="D44" s="1" t="s">
        <v>195</v>
      </c>
      <c r="E44" s="3">
        <v>23</v>
      </c>
    </row>
    <row r="45" spans="1:5">
      <c r="A45" s="1" t="s">
        <v>79</v>
      </c>
      <c r="B45" s="3">
        <v>25</v>
      </c>
      <c r="D45" s="1" t="s">
        <v>196</v>
      </c>
      <c r="E45" s="3">
        <v>23</v>
      </c>
    </row>
    <row r="46" spans="1:5">
      <c r="A46" s="1" t="s">
        <v>80</v>
      </c>
      <c r="B46" s="3">
        <v>9</v>
      </c>
      <c r="D46" s="1" t="s">
        <v>197</v>
      </c>
      <c r="E46" s="3">
        <v>25</v>
      </c>
    </row>
    <row r="47" spans="1:5">
      <c r="A47" s="1" t="s">
        <v>81</v>
      </c>
      <c r="B47" s="3">
        <v>21</v>
      </c>
      <c r="D47" s="1" t="s">
        <v>198</v>
      </c>
      <c r="E47" s="3">
        <v>4</v>
      </c>
    </row>
    <row r="48" spans="1:5">
      <c r="A48" s="1" t="s">
        <v>82</v>
      </c>
      <c r="B48" s="3">
        <v>22</v>
      </c>
      <c r="D48" s="1" t="s">
        <v>199</v>
      </c>
      <c r="E48" s="3">
        <v>15</v>
      </c>
    </row>
    <row r="49" spans="1:5">
      <c r="A49" s="1" t="s">
        <v>83</v>
      </c>
      <c r="B49" s="3">
        <v>14</v>
      </c>
      <c r="D49" s="1" t="s">
        <v>200</v>
      </c>
      <c r="E49" s="3">
        <v>8</v>
      </c>
    </row>
    <row r="50" spans="1:5">
      <c r="A50" s="1" t="s">
        <v>84</v>
      </c>
      <c r="B50" s="3">
        <v>13</v>
      </c>
      <c r="D50" s="1" t="s">
        <v>201</v>
      </c>
      <c r="E50" s="3">
        <v>28</v>
      </c>
    </row>
    <row r="51" spans="1:5">
      <c r="A51" s="1" t="s">
        <v>85</v>
      </c>
      <c r="B51" s="3">
        <v>5</v>
      </c>
      <c r="D51" s="1" t="s">
        <v>202</v>
      </c>
      <c r="E51" s="3">
        <v>17</v>
      </c>
    </row>
    <row r="52" spans="1:5">
      <c r="A52" s="1" t="s">
        <v>86</v>
      </c>
      <c r="B52" s="3">
        <v>5</v>
      </c>
      <c r="D52" s="1" t="s">
        <v>203</v>
      </c>
      <c r="E52" s="3">
        <v>24</v>
      </c>
    </row>
    <row r="53" spans="1:5">
      <c r="A53" s="1" t="s">
        <v>87</v>
      </c>
      <c r="B53" s="3">
        <v>-5</v>
      </c>
      <c r="D53" s="1" t="s">
        <v>204</v>
      </c>
      <c r="E53" s="3">
        <v>-9</v>
      </c>
    </row>
    <row r="54" spans="1:5">
      <c r="A54" s="1" t="s">
        <v>88</v>
      </c>
      <c r="B54" s="3">
        <v>25</v>
      </c>
      <c r="D54" s="1" t="s">
        <v>205</v>
      </c>
      <c r="E54" s="3">
        <v>11</v>
      </c>
    </row>
    <row r="55" spans="1:5">
      <c r="A55" s="1" t="s">
        <v>89</v>
      </c>
      <c r="B55" s="3">
        <v>15</v>
      </c>
      <c r="D55" s="1" t="s">
        <v>206</v>
      </c>
      <c r="E55" s="3">
        <v>4</v>
      </c>
    </row>
    <row r="56" spans="1:5">
      <c r="A56" s="1" t="s">
        <v>90</v>
      </c>
      <c r="B56" s="3">
        <v>9</v>
      </c>
      <c r="D56" s="1" t="s">
        <v>207</v>
      </c>
      <c r="E56" s="3">
        <v>6</v>
      </c>
    </row>
    <row r="57" spans="1:5">
      <c r="A57" s="1" t="s">
        <v>91</v>
      </c>
      <c r="B57" s="3">
        <v>29</v>
      </c>
      <c r="D57" s="1" t="s">
        <v>208</v>
      </c>
      <c r="E57" s="3">
        <v>6</v>
      </c>
    </row>
    <row r="58" spans="1:5">
      <c r="A58" s="1" t="s">
        <v>92</v>
      </c>
      <c r="B58" s="3">
        <v>24</v>
      </c>
      <c r="D58" s="1" t="s">
        <v>209</v>
      </c>
      <c r="E58" s="3">
        <v>14</v>
      </c>
    </row>
    <row r="59" spans="1:5">
      <c r="A59" s="1" t="s">
        <v>93</v>
      </c>
      <c r="B59" s="3">
        <v>16</v>
      </c>
      <c r="D59" s="1" t="s">
        <v>210</v>
      </c>
      <c r="E59" s="3">
        <v>15</v>
      </c>
    </row>
    <row r="60" spans="1:5">
      <c r="A60" s="1" t="s">
        <v>94</v>
      </c>
      <c r="B60" s="3">
        <v>2</v>
      </c>
      <c r="D60" s="1" t="s">
        <v>211</v>
      </c>
      <c r="E60" s="3">
        <v>23</v>
      </c>
    </row>
    <row r="61" spans="1:5">
      <c r="A61" s="1" t="s">
        <v>95</v>
      </c>
      <c r="B61" s="3">
        <v>24</v>
      </c>
      <c r="D61" s="1" t="s">
        <v>212</v>
      </c>
      <c r="E61" s="3">
        <v>10</v>
      </c>
    </row>
    <row r="62" spans="1:5">
      <c r="A62" s="1" t="s">
        <v>96</v>
      </c>
      <c r="B62" s="3">
        <v>9</v>
      </c>
      <c r="D62" s="1" t="s">
        <v>213</v>
      </c>
      <c r="E62" s="3">
        <v>24</v>
      </c>
    </row>
    <row r="63" spans="1:5">
      <c r="A63" s="1" t="s">
        <v>97</v>
      </c>
      <c r="B63" s="3">
        <v>24</v>
      </c>
      <c r="D63" s="1" t="s">
        <v>214</v>
      </c>
      <c r="E63" s="3">
        <v>19</v>
      </c>
    </row>
    <row r="64" spans="1:5">
      <c r="A64" s="1" t="s">
        <v>98</v>
      </c>
      <c r="B64" s="3">
        <v>26</v>
      </c>
      <c r="D64" s="1" t="s">
        <v>215</v>
      </c>
      <c r="E64" s="3">
        <v>11</v>
      </c>
    </row>
    <row r="65" spans="1:5">
      <c r="A65" s="1" t="s">
        <v>99</v>
      </c>
      <c r="B65" s="3">
        <v>7</v>
      </c>
      <c r="D65" s="1" t="s">
        <v>216</v>
      </c>
      <c r="E65" s="3">
        <v>23</v>
      </c>
    </row>
    <row r="66" spans="1:5">
      <c r="A66" s="1" t="s">
        <v>100</v>
      </c>
      <c r="B66" s="3">
        <v>23</v>
      </c>
      <c r="D66" s="1" t="s">
        <v>217</v>
      </c>
      <c r="E66" s="3">
        <v>23</v>
      </c>
    </row>
    <row r="67" spans="1:5">
      <c r="A67" s="1" t="s">
        <v>101</v>
      </c>
      <c r="B67" s="3">
        <v>21</v>
      </c>
      <c r="D67" s="1" t="s">
        <v>218</v>
      </c>
      <c r="E67" s="3">
        <v>23</v>
      </c>
    </row>
    <row r="68" spans="1:5">
      <c r="A68" s="1" t="s">
        <v>102</v>
      </c>
      <c r="B68" s="3">
        <v>29</v>
      </c>
      <c r="D68" s="1" t="s">
        <v>219</v>
      </c>
      <c r="E68" s="3">
        <v>24</v>
      </c>
    </row>
    <row r="69" spans="1:5">
      <c r="A69" s="1" t="s">
        <v>103</v>
      </c>
      <c r="B69" s="3">
        <v>23</v>
      </c>
      <c r="D69" s="1" t="s">
        <v>220</v>
      </c>
      <c r="E69" s="3">
        <v>8</v>
      </c>
    </row>
    <row r="70" spans="1:5">
      <c r="A70" s="1" t="s">
        <v>104</v>
      </c>
      <c r="B70" s="3">
        <v>24</v>
      </c>
      <c r="D70" s="1" t="s">
        <v>221</v>
      </c>
      <c r="E70" s="3">
        <v>21</v>
      </c>
    </row>
    <row r="71" spans="1:5">
      <c r="A71" s="1" t="s">
        <v>105</v>
      </c>
      <c r="B71" s="3">
        <v>1.1000000000000001</v>
      </c>
      <c r="D71" s="1" t="s">
        <v>222</v>
      </c>
      <c r="E71" s="3">
        <v>22</v>
      </c>
    </row>
    <row r="72" spans="1:5">
      <c r="A72" s="1" t="s">
        <v>106</v>
      </c>
      <c r="B72" s="3">
        <v>13</v>
      </c>
      <c r="D72" s="1" t="s">
        <v>223</v>
      </c>
      <c r="E72" s="3">
        <v>6</v>
      </c>
    </row>
    <row r="73" spans="1:5">
      <c r="A73" s="1" t="s">
        <v>107</v>
      </c>
      <c r="B73" s="3">
        <v>18</v>
      </c>
      <c r="D73" s="1" t="s">
        <v>224</v>
      </c>
      <c r="E73" s="3">
        <v>11</v>
      </c>
    </row>
    <row r="74" spans="1:5">
      <c r="A74" s="1" t="s">
        <v>108</v>
      </c>
      <c r="B74" s="3">
        <v>7</v>
      </c>
      <c r="D74" s="1" t="s">
        <v>225</v>
      </c>
      <c r="E74" s="3">
        <v>24</v>
      </c>
    </row>
    <row r="75" spans="1:5">
      <c r="A75" s="1" t="s">
        <v>109</v>
      </c>
      <c r="B75" s="3">
        <v>12</v>
      </c>
      <c r="D75" s="1" t="s">
        <v>226</v>
      </c>
      <c r="E75" s="3">
        <v>20</v>
      </c>
    </row>
    <row r="76" spans="1:5">
      <c r="A76" s="1" t="s">
        <v>110</v>
      </c>
      <c r="B76" s="3">
        <v>30</v>
      </c>
      <c r="D76" s="1" t="s">
        <v>227</v>
      </c>
      <c r="E76" s="3">
        <v>4</v>
      </c>
    </row>
    <row r="77" spans="1:5">
      <c r="A77" s="1" t="s">
        <v>111</v>
      </c>
      <c r="B77" s="3">
        <v>28</v>
      </c>
      <c r="D77" s="1" t="s">
        <v>228</v>
      </c>
      <c r="E77" s="3">
        <v>10</v>
      </c>
    </row>
    <row r="78" spans="1:5">
      <c r="A78" s="1" t="s">
        <v>112</v>
      </c>
      <c r="B78" s="3">
        <v>24</v>
      </c>
      <c r="D78" s="1" t="s">
        <v>229</v>
      </c>
      <c r="E78" s="3">
        <v>4</v>
      </c>
    </row>
    <row r="79" spans="1:5">
      <c r="A79" s="1" t="s">
        <v>113</v>
      </c>
      <c r="B79" s="3">
        <v>1.4</v>
      </c>
      <c r="D79" s="1" t="s">
        <v>230</v>
      </c>
      <c r="E79" s="3">
        <v>4</v>
      </c>
    </row>
    <row r="80" spans="1:5">
      <c r="A80" s="1" t="s">
        <v>114</v>
      </c>
      <c r="B80" s="3">
        <v>21</v>
      </c>
      <c r="D80" s="1" t="s">
        <v>231</v>
      </c>
      <c r="E80" s="3">
        <v>7</v>
      </c>
    </row>
    <row r="81" spans="1:5">
      <c r="A81" s="1" t="s">
        <v>115</v>
      </c>
      <c r="B81" s="3">
        <v>3</v>
      </c>
      <c r="D81" s="1" t="s">
        <v>232</v>
      </c>
      <c r="E81" s="3">
        <v>20</v>
      </c>
    </row>
    <row r="82" spans="1:5">
      <c r="A82" s="1" t="s">
        <v>116</v>
      </c>
      <c r="B82" s="3">
        <v>7</v>
      </c>
      <c r="D82" s="1" t="s">
        <v>233</v>
      </c>
      <c r="E82" s="3">
        <v>12</v>
      </c>
    </row>
    <row r="83" spans="1:5">
      <c r="A83" s="1" t="s">
        <v>117</v>
      </c>
      <c r="B83" s="3">
        <v>1</v>
      </c>
      <c r="D83" s="1" t="s">
        <v>234</v>
      </c>
      <c r="E83" s="3">
        <v>21</v>
      </c>
    </row>
    <row r="84" spans="1:5">
      <c r="A84" s="1" t="s">
        <v>118</v>
      </c>
      <c r="B84" s="3">
        <v>4</v>
      </c>
      <c r="D84" s="1" t="s">
        <v>235</v>
      </c>
      <c r="E84" s="3">
        <v>6</v>
      </c>
    </row>
    <row r="85" spans="1:5">
      <c r="A85" s="1" t="s">
        <v>119</v>
      </c>
      <c r="B85" s="3">
        <v>26</v>
      </c>
      <c r="D85" s="1" t="s">
        <v>236</v>
      </c>
      <c r="E85" s="3">
        <v>-14</v>
      </c>
    </row>
    <row r="86" spans="1:5">
      <c r="A86" s="1" t="s">
        <v>120</v>
      </c>
      <c r="B86" s="3">
        <v>17</v>
      </c>
      <c r="D86" s="1" t="s">
        <v>237</v>
      </c>
      <c r="E86" s="3">
        <v>19</v>
      </c>
    </row>
    <row r="87" spans="1:5">
      <c r="A87" s="1" t="s">
        <v>121</v>
      </c>
      <c r="B87" s="3">
        <v>0</v>
      </c>
      <c r="D87" s="1" t="s">
        <v>238</v>
      </c>
      <c r="E87" s="3">
        <v>12</v>
      </c>
    </row>
    <row r="88" spans="1:5">
      <c r="A88" s="1" t="s">
        <v>122</v>
      </c>
      <c r="B88" s="3">
        <v>23</v>
      </c>
      <c r="D88" s="1" t="s">
        <v>239</v>
      </c>
      <c r="E88" s="3">
        <v>21</v>
      </c>
    </row>
    <row r="89" spans="1:5">
      <c r="A89" s="1" t="s">
        <v>123</v>
      </c>
      <c r="B89" s="3">
        <v>19</v>
      </c>
      <c r="D89" s="1" t="s">
        <v>240</v>
      </c>
      <c r="E89" s="3">
        <v>29</v>
      </c>
    </row>
    <row r="90" spans="1:5">
      <c r="A90" s="1" t="s">
        <v>124</v>
      </c>
      <c r="B90" s="3">
        <v>24</v>
      </c>
      <c r="D90" s="1" t="s">
        <v>241</v>
      </c>
      <c r="E90" s="3">
        <v>31</v>
      </c>
    </row>
    <row r="91" spans="1:5">
      <c r="A91" s="1" t="s">
        <v>125</v>
      </c>
      <c r="B91" s="3">
        <v>13</v>
      </c>
      <c r="D91" s="1" t="s">
        <v>242</v>
      </c>
      <c r="E91" s="3">
        <v>20</v>
      </c>
    </row>
    <row r="92" spans="1:5">
      <c r="A92" s="1" t="s">
        <v>126</v>
      </c>
      <c r="B92" s="3">
        <v>21</v>
      </c>
      <c r="D92" s="1" t="s">
        <v>243</v>
      </c>
      <c r="E92" s="3">
        <v>6</v>
      </c>
    </row>
    <row r="93" spans="1:5">
      <c r="A93" s="1" t="s">
        <v>127</v>
      </c>
      <c r="B93" s="3">
        <v>20</v>
      </c>
      <c r="D93" s="1" t="s">
        <v>244</v>
      </c>
      <c r="E93" s="3">
        <v>17</v>
      </c>
    </row>
    <row r="94" spans="1:5">
      <c r="A94" s="1" t="s">
        <v>128</v>
      </c>
      <c r="B94" s="3">
        <v>17</v>
      </c>
      <c r="D94" s="1" t="s">
        <v>245</v>
      </c>
      <c r="E94" s="3">
        <v>11</v>
      </c>
    </row>
    <row r="95" spans="1:5">
      <c r="A95" s="1" t="s">
        <v>129</v>
      </c>
      <c r="B95" s="3">
        <v>17</v>
      </c>
      <c r="D95" s="1" t="s">
        <v>246</v>
      </c>
      <c r="E95" s="3">
        <v>13</v>
      </c>
    </row>
    <row r="96" spans="1:5">
      <c r="A96" s="1" t="s">
        <v>130</v>
      </c>
      <c r="B96" s="3">
        <v>-3</v>
      </c>
      <c r="D96" s="1" t="s">
        <v>247</v>
      </c>
      <c r="E96" s="3">
        <v>24</v>
      </c>
    </row>
    <row r="97" spans="1:5">
      <c r="A97" s="1" t="s">
        <v>131</v>
      </c>
      <c r="B97" s="3">
        <v>23</v>
      </c>
      <c r="D97" s="1" t="s">
        <v>248</v>
      </c>
      <c r="E97" s="3">
        <v>17</v>
      </c>
    </row>
    <row r="98" spans="1:5">
      <c r="A98" s="1" t="s">
        <v>132</v>
      </c>
      <c r="B98" s="3">
        <v>-4</v>
      </c>
      <c r="D98" s="1" t="s">
        <v>249</v>
      </c>
      <c r="E98" s="3">
        <v>29</v>
      </c>
    </row>
    <row r="99" spans="1:5">
      <c r="A99" s="1" t="s">
        <v>133</v>
      </c>
      <c r="B99" s="3">
        <v>20</v>
      </c>
      <c r="D99" s="1" t="s">
        <v>250</v>
      </c>
      <c r="E99" s="3">
        <v>14</v>
      </c>
    </row>
    <row r="100" spans="1:5">
      <c r="A100" s="1" t="s">
        <v>134</v>
      </c>
      <c r="B100" s="3">
        <v>-2</v>
      </c>
      <c r="D100" s="1" t="s">
        <v>251</v>
      </c>
      <c r="E100" s="3">
        <v>22</v>
      </c>
    </row>
    <row r="101" spans="1:5">
      <c r="A101" s="1" t="s">
        <v>135</v>
      </c>
      <c r="B101" s="3">
        <v>0</v>
      </c>
      <c r="D101" s="1" t="s">
        <v>252</v>
      </c>
      <c r="E101" s="3">
        <v>28</v>
      </c>
    </row>
    <row r="102" spans="1:5">
      <c r="A102" s="1" t="s">
        <v>136</v>
      </c>
      <c r="B102" s="3">
        <v>23</v>
      </c>
      <c r="D102" s="1" t="s">
        <v>253</v>
      </c>
      <c r="E102" s="3">
        <v>6</v>
      </c>
    </row>
    <row r="103" spans="1:5">
      <c r="A103" s="1" t="s">
        <v>137</v>
      </c>
      <c r="B103" s="3">
        <v>18</v>
      </c>
      <c r="D103" s="1" t="s">
        <v>254</v>
      </c>
      <c r="E103" s="3">
        <v>13</v>
      </c>
    </row>
    <row r="104" spans="1:5">
      <c r="A104" s="1" t="s">
        <v>138</v>
      </c>
      <c r="B104" s="3">
        <v>6</v>
      </c>
      <c r="D104" s="1" t="s">
        <v>255</v>
      </c>
      <c r="E104" s="3">
        <v>10</v>
      </c>
    </row>
    <row r="105" spans="1:5">
      <c r="A105" s="1" t="s">
        <v>139</v>
      </c>
      <c r="B105" s="3">
        <v>-8</v>
      </c>
      <c r="D105" s="1" t="s">
        <v>256</v>
      </c>
      <c r="E105" s="3">
        <v>21</v>
      </c>
    </row>
    <row r="106" spans="1:5">
      <c r="A106" s="1" t="s">
        <v>140</v>
      </c>
      <c r="B106" s="3">
        <v>-3</v>
      </c>
      <c r="D106" s="1" t="s">
        <v>257</v>
      </c>
      <c r="E106" s="3">
        <v>1</v>
      </c>
    </row>
    <row r="107" spans="1:5">
      <c r="A107" s="1" t="s">
        <v>141</v>
      </c>
      <c r="B107" s="3">
        <v>-7</v>
      </c>
      <c r="D107" s="1" t="s">
        <v>258</v>
      </c>
      <c r="E107" s="3">
        <v>14</v>
      </c>
    </row>
    <row r="108" spans="1:5">
      <c r="A108" s="1" t="s">
        <v>142</v>
      </c>
      <c r="B108" s="3">
        <v>6</v>
      </c>
      <c r="D108" s="1" t="s">
        <v>259</v>
      </c>
      <c r="E108" s="3">
        <v>1</v>
      </c>
    </row>
    <row r="109" spans="1:5">
      <c r="A109" s="1" t="s">
        <v>143</v>
      </c>
      <c r="B109" s="3">
        <v>10</v>
      </c>
      <c r="D109" s="1" t="s">
        <v>260</v>
      </c>
      <c r="E109" s="3">
        <v>13</v>
      </c>
    </row>
    <row r="110" spans="1:5">
      <c r="A110" s="1" t="s">
        <v>144</v>
      </c>
      <c r="B110" s="3">
        <v>22</v>
      </c>
      <c r="D110" s="1" t="s">
        <v>261</v>
      </c>
      <c r="E110" s="3">
        <v>10</v>
      </c>
    </row>
    <row r="111" spans="1:5">
      <c r="A111" s="1" t="s">
        <v>145</v>
      </c>
      <c r="B111" s="3">
        <v>25</v>
      </c>
      <c r="D111" s="1" t="s">
        <v>262</v>
      </c>
      <c r="E111" s="3">
        <v>10</v>
      </c>
    </row>
    <row r="112" spans="1:5">
      <c r="A112" s="1" t="s">
        <v>146</v>
      </c>
      <c r="B112" s="3">
        <v>24</v>
      </c>
      <c r="D112" s="1" t="s">
        <v>263</v>
      </c>
      <c r="E112" s="3">
        <v>11</v>
      </c>
    </row>
    <row r="113" spans="1:5">
      <c r="A113" s="1" t="s">
        <v>147</v>
      </c>
      <c r="B113" s="3">
        <v>14</v>
      </c>
      <c r="D113" s="1" t="s">
        <v>264</v>
      </c>
      <c r="E113" s="3">
        <v>12</v>
      </c>
    </row>
    <row r="114" spans="1:5">
      <c r="A114" s="1" t="s">
        <v>148</v>
      </c>
      <c r="B114" s="3">
        <v>18</v>
      </c>
      <c r="D114" s="1" t="s">
        <v>265</v>
      </c>
      <c r="E114" s="3">
        <v>8</v>
      </c>
    </row>
    <row r="115" spans="1:5">
      <c r="A115" s="1" t="s">
        <v>149</v>
      </c>
      <c r="B115" s="3">
        <v>18</v>
      </c>
      <c r="D115" s="1" t="s">
        <v>266</v>
      </c>
      <c r="E115" s="3">
        <v>11</v>
      </c>
    </row>
    <row r="116" spans="1:5">
      <c r="A116" s="1" t="s">
        <v>150</v>
      </c>
      <c r="B116" s="3">
        <v>24</v>
      </c>
      <c r="D116" s="1" t="s">
        <v>267</v>
      </c>
      <c r="E116" s="3">
        <v>4</v>
      </c>
    </row>
    <row r="117" spans="1:5">
      <c r="A117" s="1" t="s">
        <v>151</v>
      </c>
      <c r="B117" s="3">
        <v>4</v>
      </c>
      <c r="D117" s="1" t="s">
        <v>268</v>
      </c>
      <c r="E117" s="3">
        <v>26</v>
      </c>
    </row>
    <row r="118" spans="1:5">
      <c r="A118" s="1" t="s">
        <v>152</v>
      </c>
      <c r="B118" s="3">
        <v>18</v>
      </c>
      <c r="D118" s="1" t="s">
        <v>269</v>
      </c>
      <c r="E118" s="3">
        <v>3</v>
      </c>
    </row>
    <row r="119" spans="1:5">
      <c r="A119" s="1" t="s">
        <v>153</v>
      </c>
      <c r="B119" s="3">
        <v>23</v>
      </c>
      <c r="D119" s="1" t="s">
        <v>270</v>
      </c>
      <c r="E119" s="3">
        <v>15</v>
      </c>
    </row>
    <row r="120" spans="1:5">
      <c r="A120" s="1" t="s">
        <v>154</v>
      </c>
      <c r="B120" s="3">
        <v>21</v>
      </c>
      <c r="D120" s="1" t="s">
        <v>271</v>
      </c>
      <c r="E120" s="3">
        <v>-12</v>
      </c>
    </row>
    <row r="121" spans="1:5">
      <c r="A121" s="1" t="s">
        <v>155</v>
      </c>
      <c r="B121" s="3">
        <v>11</v>
      </c>
      <c r="D121" s="1" t="s">
        <v>272</v>
      </c>
      <c r="E121" s="3">
        <v>11</v>
      </c>
    </row>
    <row r="125" spans="1:5">
      <c r="B125" s="9"/>
      <c r="E125" s="9"/>
    </row>
  </sheetData>
  <sheetProtection password="CA91" sheet="1" objects="1" scenarios="1" selectLockedCells="1"/>
  <phoneticPr fontId="3" type="noConversion"/>
  <pageMargins left="0.75" right="0.75" top="1" bottom="1" header="0.5" footer="0.5"/>
  <pageSetup scale="83" orientation="portrait" r:id="rId1"/>
  <headerFooter alignWithMargins="0">
    <oddFooter>&amp;LWSEC Prescriptive Worksheet (2010 Edition) &amp;RWSUEP10-010 Copyright 2010</oddFooter>
  </headerFooter>
  <rowBreaks count="1" manualBreakCount="1">
    <brk id="59"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Copyright 2010</vt:lpstr>
      <vt:lpstr>Instructions</vt:lpstr>
      <vt:lpstr>General Compliance</vt:lpstr>
      <vt:lpstr>Chapter 9 </vt:lpstr>
      <vt:lpstr>Glazing Schedule</vt:lpstr>
      <vt:lpstr>Heating Size</vt:lpstr>
      <vt:lpstr>Outdoor Design Temperature</vt:lpstr>
      <vt:lpstr>'General Compliance'!Check1</vt:lpstr>
      <vt:lpstr>'General Compliance'!Check2</vt:lpstr>
      <vt:lpstr>'General Compliance'!Print_Area</vt:lpstr>
      <vt:lpstr>'Glazing Schedule'!Print_Area</vt:lpstr>
    </vt:vector>
  </TitlesOfParts>
  <Company>WSU Energy Program</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Chuck Murray</dc:creator>
  <cp:lastModifiedBy>LUKHOW</cp:lastModifiedBy>
  <cp:lastPrinted>2013-01-08T17:18:58Z</cp:lastPrinted>
  <dcterms:created xsi:type="dcterms:W3CDTF">2007-03-05T23:32:32Z</dcterms:created>
  <dcterms:modified xsi:type="dcterms:W3CDTF">2013-01-08T17:19:20Z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