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<sst xmlns="http://schemas.openxmlformats.org/spreadsheetml/2006/main" count="130" uniqueCount="92">
  <si>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Energy Savings Estimation Worksheet for Night Setback</t>
  </si>
  <si>
    <t>Building Name:</t>
  </si>
  <si>
    <t>Location (city)</t>
  </si>
  <si>
    <t>ECM No.</t>
  </si>
  <si>
    <t>ECM Description:</t>
  </si>
  <si>
    <t>Instructions</t>
  </si>
  <si>
    <t xml:space="preserve">Complete this form for each building where the winter Occupied Temperature will be reduced. </t>
  </si>
  <si>
    <t>Conversion Factors  (CF)</t>
  </si>
  <si>
    <t>a)  Complete the input assumptions and provide:</t>
  </si>
  <si>
    <t>to</t>
  </si>
  <si>
    <t>Conversion</t>
  </si>
  <si>
    <t>Units</t>
  </si>
  <si>
    <t xml:space="preserve">    - a cost estimate for the proposed option.</t>
  </si>
  <si>
    <t>Electric</t>
  </si>
  <si>
    <t>kWh/mmBtu</t>
  </si>
  <si>
    <t>b)  The spreadsheet will calculate the savings for you.</t>
  </si>
  <si>
    <t>Natural Gas</t>
  </si>
  <si>
    <t>Therms/mmBtu</t>
  </si>
  <si>
    <t>Cubic feet/mmBtu</t>
  </si>
  <si>
    <t>#2 oil</t>
  </si>
  <si>
    <t>Gallons/mmBtu</t>
  </si>
  <si>
    <t>#6 oil</t>
  </si>
  <si>
    <t>Propane</t>
  </si>
  <si>
    <t>Input Assumptions</t>
  </si>
  <si>
    <t>1) Floor Area……………………………………………………………………….</t>
  </si>
  <si>
    <t>(FA)</t>
  </si>
  <si>
    <t>Square Feet</t>
  </si>
  <si>
    <t>6) Average Winter Outdoor Temperature………………………………………</t>
  </si>
  <si>
    <t>(AWT)</t>
  </si>
  <si>
    <t>ºF</t>
  </si>
  <si>
    <t>2) Unoccupied hours per day……………………………………………………….</t>
  </si>
  <si>
    <t>(HPD)</t>
  </si>
  <si>
    <t>Hours/Day</t>
  </si>
  <si>
    <t>7) Average Energy Cost Heating Fuel (e.g. kWh, Gal., therms)……..</t>
  </si>
  <si>
    <t>(AEC)</t>
  </si>
  <si>
    <t>/</t>
  </si>
  <si>
    <t xml:space="preserve">    (heating unit)</t>
  </si>
  <si>
    <t>3) Heating Degree Days for the site…………………………………………….</t>
  </si>
  <si>
    <t>(HDD)</t>
  </si>
  <si>
    <t>8) Estimated Heating System Efficiency**…………………………………….</t>
  </si>
  <si>
    <t>(HSE)</t>
  </si>
  <si>
    <t>4) Current Unoccupied Heating Setpoint……………………………………………………..</t>
  </si>
  <si>
    <t>(CUHS)</t>
  </si>
  <si>
    <t>9) Estimated Project Cost…………………………………………………………</t>
  </si>
  <si>
    <t>(PC)</t>
  </si>
  <si>
    <t>5) Proposed Unoccupied Heating Setpoint…………………………………………………..</t>
  </si>
  <si>
    <t>(PUHS)</t>
  </si>
  <si>
    <t xml:space="preserve"> 10) Conversion Factor…………………………………………………..</t>
  </si>
  <si>
    <t>(CF)</t>
  </si>
  <si>
    <t>(Units)</t>
  </si>
  <si>
    <t>Notes:  *   The value 0.198 is the estimated U-Factor (which is one over the total R-Value) for the walls and roof, and an adjustment to account for the wall area and assumes a square building and correction factor.</t>
  </si>
  <si>
    <t xml:space="preserve">            ** The "estimated heating system efficiency" is the annual heating system efficiency; for gas or oil heat use 0.7, for electric resistance heat use 1.0, for heat pumps use 2.0.</t>
  </si>
  <si>
    <t>A</t>
  </si>
  <si>
    <t>Building Heat Loss   =</t>
  </si>
  <si>
    <t>0.198*  x</t>
  </si>
  <si>
    <t xml:space="preserve"> x   </t>
  </si>
  <si>
    <t>/ 1,000,000  =</t>
  </si>
  <si>
    <t>mmBtu/year</t>
  </si>
  <si>
    <t>B</t>
  </si>
  <si>
    <t>Total heat used        =</t>
  </si>
  <si>
    <t xml:space="preserve"> /</t>
  </si>
  <si>
    <t xml:space="preserve"> =</t>
  </si>
  <si>
    <t>(A)</t>
  </si>
  <si>
    <t>C</t>
  </si>
  <si>
    <t>Existing Heating Energy Consumption  =</t>
  </si>
  <si>
    <t>x</t>
  </si>
  <si>
    <t xml:space="preserve">/mmBtu </t>
  </si>
  <si>
    <t>=</t>
  </si>
  <si>
    <t>/year</t>
  </si>
  <si>
    <t>(B)</t>
  </si>
  <si>
    <t>(Heating Units/year)</t>
  </si>
  <si>
    <t>D</t>
  </si>
  <si>
    <t>-</t>
  </si>
  <si>
    <t>(CUHS - PUHS)</t>
  </si>
  <si>
    <t>E</t>
  </si>
  <si>
    <t xml:space="preserve">       /          (</t>
  </si>
  <si>
    <t>)</t>
  </si>
  <si>
    <t>(D)</t>
  </si>
  <si>
    <t>F</t>
  </si>
  <si>
    <t>Future Heating Energy Consumption  =</t>
  </si>
  <si>
    <t>(E)</t>
  </si>
  <si>
    <t>(C)</t>
  </si>
  <si>
    <t>(Heating Units)</t>
  </si>
  <si>
    <t>G</t>
  </si>
  <si>
    <t xml:space="preserve">Estimated Energy Savings  </t>
  </si>
  <si>
    <t>(F)</t>
  </si>
  <si>
    <t>Dollar Savings    =</t>
  </si>
  <si>
    <t>$/year</t>
  </si>
  <si>
    <t>(G)</t>
  </si>
  <si>
    <t>kWh</t>
  </si>
  <si>
    <t xml:space="preserve"> </t>
  </si>
  <si>
    <t>nits)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</si>
</sst>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</numFmts>
  <fonts count="19">
    <font>
      <sz val="10"/>
      <name val="Arial"/>
      <family val="0"/>
    </font>
    <font>
      <b/>
      <sz val="12"/>
      <name val="Times"/>
      <family val="0"/>
    </font>
    <font>
      <sz val="10"/>
      <name val="Times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48"/>
      <name val="Times"/>
      <family val="0"/>
    </font>
    <font>
      <sz val="12"/>
      <name val="Times"/>
      <family val="1"/>
    </font>
    <font>
      <b/>
      <sz val="12"/>
      <color indexed="48"/>
      <name val="Times New Roman"/>
      <family val="1"/>
    </font>
    <font>
      <sz val="12"/>
      <color indexed="48"/>
      <name val="Times"/>
      <family val="0"/>
    </font>
    <font>
      <sz val="10"/>
      <color indexed="48"/>
      <name val="Times"/>
      <family val="1"/>
    </font>
    <font>
      <sz val="12"/>
      <color indexed="48"/>
      <name val="Times New Roman"/>
      <family val="1"/>
    </font>
    <font>
      <sz val="14"/>
      <name val="Times New Roman"/>
      <family val="1"/>
    </font>
    <font>
      <sz val="14"/>
      <name val="Times"/>
      <family val="1"/>
    </font>
    <font>
      <b/>
      <sz val="16"/>
      <name val="Times"/>
      <family val="0"/>
    </font>
    <font>
      <sz val="16"/>
      <name val="Times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6" fillId="0" borderId="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7" fillId="0" borderId="2" xfId="15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64" fontId="9" fillId="0" borderId="2" xfId="15" applyNumberFormat="1" applyFont="1" applyBorder="1" applyAlignment="1" applyProtection="1">
      <alignment/>
      <protection locked="0"/>
    </xf>
    <xf numFmtId="164" fontId="10" fillId="0" borderId="0" xfId="15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7" fillId="0" borderId="2" xfId="15" applyNumberFormat="1" applyFont="1" applyBorder="1" applyAlignment="1" applyProtection="1">
      <alignment horizontal="right"/>
      <protection locked="0"/>
    </xf>
    <xf numFmtId="44" fontId="9" fillId="0" borderId="2" xfId="17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9" fontId="9" fillId="0" borderId="2" xfId="19" applyFont="1" applyBorder="1" applyAlignment="1" applyProtection="1">
      <alignment/>
      <protection locked="0"/>
    </xf>
    <xf numFmtId="164" fontId="7" fillId="0" borderId="0" xfId="15" applyNumberFormat="1" applyFont="1" applyAlignment="1" applyProtection="1">
      <alignment horizontal="right"/>
      <protection locked="0"/>
    </xf>
    <xf numFmtId="165" fontId="9" fillId="0" borderId="2" xfId="17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9" fillId="0" borderId="2" xfId="15" applyNumberFormat="1" applyFont="1" applyBorder="1" applyAlignment="1" applyProtection="1" quotePrefix="1">
      <alignment horizontal="right"/>
      <protection locked="0"/>
    </xf>
    <xf numFmtId="0" fontId="4" fillId="0" borderId="0" xfId="0" applyFont="1" applyBorder="1" applyAlignment="1" quotePrefix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164" fontId="6" fillId="0" borderId="2" xfId="15" applyNumberFormat="1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15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166" fontId="6" fillId="0" borderId="0" xfId="15" applyNumberFormat="1" applyFont="1" applyAlignment="1" quotePrefix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/>
    </xf>
    <xf numFmtId="9" fontId="6" fillId="0" borderId="2" xfId="19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9" fontId="6" fillId="0" borderId="0" xfId="19" applyFont="1" applyBorder="1" applyAlignment="1">
      <alignment/>
    </xf>
    <xf numFmtId="164" fontId="4" fillId="0" borderId="0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164" fontId="6" fillId="0" borderId="4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0" xfId="0" applyFont="1" applyAlignment="1" quotePrefix="1">
      <alignment horizontal="right"/>
    </xf>
    <xf numFmtId="164" fontId="8" fillId="0" borderId="2" xfId="15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44" fontId="6" fillId="0" borderId="2" xfId="0" applyNumberFormat="1" applyFont="1" applyBorder="1" applyAlignment="1" quotePrefix="1">
      <alignment horizontal="left"/>
    </xf>
    <xf numFmtId="165" fontId="6" fillId="0" borderId="4" xfId="17" applyNumberFormat="1" applyFont="1" applyBorder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3" xfId="0" applyFont="1" applyBorder="1" applyAlignment="1">
      <alignment horizontal="centerContinuous"/>
    </xf>
    <xf numFmtId="0" fontId="18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V118"/>
  <sheetViews>
    <sheetView tabSelected="1" zoomScale="50" zoomScaleNormal="50" workbookViewId="0" topLeftCell="A1">
      <selection activeCell="F20" sqref="F20"/>
    </sheetView>
  </sheetViews>
  <sheetFormatPr defaultColWidth="9.140625" defaultRowHeight="12.75"/>
  <cols>
    <col min="1" max="1" width="2.7109375" style="2" customWidth="1"/>
    <col min="2" max="2" width="11.8515625" style="2" customWidth="1"/>
    <col min="3" max="3" width="11.7109375" style="2" customWidth="1"/>
    <col min="4" max="4" width="14.7109375" style="2" customWidth="1"/>
    <col min="5" max="7" width="12.710937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2.7109375" style="2" customWidth="1"/>
    <col min="12" max="12" width="13.7109375" style="2" customWidth="1"/>
    <col min="13" max="13" width="17.421875" style="2" customWidth="1"/>
    <col min="14" max="14" width="9.8515625" style="2" customWidth="1"/>
    <col min="15" max="15" width="12.7109375" style="2" customWidth="1"/>
    <col min="16" max="16" width="1.7109375" style="2" customWidth="1"/>
    <col min="17" max="17" width="10.7109375" style="2" customWidth="1"/>
    <col min="18" max="18" width="1.8515625" style="2" customWidth="1"/>
    <col min="19" max="16384" width="10.7109375" style="2" customWidth="1"/>
  </cols>
  <sheetData>
    <row r="4" spans="1:19" ht="20.25">
      <c r="A4" s="80" t="s">
        <v>0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</row>
    <row r="5" spans="1:48" ht="2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20.25">
      <c r="A6" s="82" t="s">
        <v>1</v>
      </c>
      <c r="B6" s="83"/>
      <c r="C6" s="84"/>
      <c r="D6" s="84"/>
      <c r="E6" s="84"/>
      <c r="F6" s="85"/>
      <c r="G6" s="85"/>
      <c r="H6" s="86"/>
      <c r="I6" s="82" t="s">
        <v>2</v>
      </c>
      <c r="J6" s="87"/>
      <c r="K6" s="87"/>
      <c r="L6" s="87"/>
      <c r="M6" s="85"/>
      <c r="N6" s="82" t="s">
        <v>3</v>
      </c>
      <c r="O6" s="84"/>
      <c r="P6" s="84"/>
      <c r="Q6" s="84"/>
      <c r="R6" s="8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0.25">
      <c r="A7" s="82" t="s">
        <v>4</v>
      </c>
      <c r="B7" s="83"/>
      <c r="C7" s="84"/>
      <c r="D7" s="84"/>
      <c r="E7" s="84"/>
      <c r="F7" s="88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20.25">
      <c r="A8" s="82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6" customHeight="1">
      <c r="A9" s="5"/>
      <c r="B9" s="6"/>
      <c r="C9" s="6"/>
      <c r="D9" s="6"/>
      <c r="E9" s="6"/>
      <c r="F9" s="6"/>
      <c r="G9" s="6"/>
      <c r="H9" s="6"/>
      <c r="I9" s="9"/>
      <c r="J9" s="6"/>
      <c r="K9" s="6"/>
      <c r="L9" s="6"/>
      <c r="M9" s="6"/>
      <c r="N9" s="6"/>
      <c r="O9" s="6"/>
      <c r="P9" s="6"/>
      <c r="Q9" s="6"/>
      <c r="R9" s="3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5.75">
      <c r="A10" s="5" t="s">
        <v>5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5.75">
      <c r="A11" s="10"/>
      <c r="B11" s="11" t="s">
        <v>6</v>
      </c>
      <c r="C11" s="11"/>
      <c r="D11" s="11"/>
      <c r="E11" s="11"/>
      <c r="F11" s="11"/>
      <c r="G11" s="11"/>
      <c r="H11" s="4"/>
      <c r="I11" s="4"/>
      <c r="J11" s="4"/>
      <c r="K11" s="12" t="s">
        <v>7</v>
      </c>
      <c r="L11" s="12"/>
      <c r="M11" s="1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5.75">
      <c r="A12" s="10"/>
      <c r="B12" s="11" t="s">
        <v>8</v>
      </c>
      <c r="C12" s="11"/>
      <c r="D12" s="11"/>
      <c r="E12" s="11"/>
      <c r="F12" s="11"/>
      <c r="G12" s="11"/>
      <c r="H12" s="4"/>
      <c r="I12" s="4"/>
      <c r="J12" s="4"/>
      <c r="K12" s="13" t="s">
        <v>9</v>
      </c>
      <c r="L12" s="13" t="s">
        <v>10</v>
      </c>
      <c r="M12" s="13" t="s">
        <v>11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5.75">
      <c r="A13" s="10"/>
      <c r="B13" s="14" t="s">
        <v>12</v>
      </c>
      <c r="C13" s="11"/>
      <c r="D13" s="11"/>
      <c r="E13" s="11"/>
      <c r="F13" s="11"/>
      <c r="G13" s="11"/>
      <c r="H13" s="4"/>
      <c r="I13" s="4"/>
      <c r="J13" s="4"/>
      <c r="K13" s="13" t="s">
        <v>13</v>
      </c>
      <c r="L13" s="13">
        <v>293</v>
      </c>
      <c r="M13" s="15" t="s">
        <v>14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5.75">
      <c r="A14" s="10"/>
      <c r="B14" s="11" t="s">
        <v>15</v>
      </c>
      <c r="C14" s="11"/>
      <c r="D14" s="11"/>
      <c r="E14" s="11"/>
      <c r="F14" s="11"/>
      <c r="G14" s="11"/>
      <c r="H14" s="4"/>
      <c r="I14" s="4"/>
      <c r="J14" s="4"/>
      <c r="K14" s="13" t="s">
        <v>16</v>
      </c>
      <c r="L14" s="13">
        <v>10</v>
      </c>
      <c r="M14" s="15" t="s">
        <v>17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5.75">
      <c r="A15" s="17"/>
      <c r="B15" s="4"/>
      <c r="C15" s="4"/>
      <c r="D15" s="4"/>
      <c r="E15" s="4"/>
      <c r="F15" s="4"/>
      <c r="G15" s="4"/>
      <c r="H15" s="4"/>
      <c r="I15" s="4"/>
      <c r="J15" s="4"/>
      <c r="K15" s="13" t="s">
        <v>16</v>
      </c>
      <c r="L15" s="13">
        <v>971</v>
      </c>
      <c r="M15" s="15" t="s">
        <v>18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5.75">
      <c r="A16" s="17"/>
      <c r="B16" s="4"/>
      <c r="C16" s="4"/>
      <c r="D16" s="4"/>
      <c r="E16" s="4"/>
      <c r="F16" s="4"/>
      <c r="G16" s="4"/>
      <c r="H16" s="4"/>
      <c r="I16" s="4"/>
      <c r="J16" s="4"/>
      <c r="K16" s="13" t="s">
        <v>19</v>
      </c>
      <c r="L16" s="13">
        <v>7.2</v>
      </c>
      <c r="M16" s="15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5.75">
      <c r="A17" s="17"/>
      <c r="B17" s="4"/>
      <c r="C17" s="4"/>
      <c r="D17" s="4"/>
      <c r="E17" s="4"/>
      <c r="F17" s="4"/>
      <c r="G17" s="4"/>
      <c r="H17" s="4"/>
      <c r="I17" s="4"/>
      <c r="J17" s="4"/>
      <c r="K17" s="13" t="s">
        <v>21</v>
      </c>
      <c r="L17" s="13">
        <v>6.7</v>
      </c>
      <c r="M17" s="15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5.75">
      <c r="A18" s="17"/>
      <c r="B18" s="4"/>
      <c r="C18" s="4"/>
      <c r="D18" s="4"/>
      <c r="E18" s="4"/>
      <c r="F18" s="4"/>
      <c r="G18" s="4"/>
      <c r="H18" s="4"/>
      <c r="I18" s="4"/>
      <c r="J18" s="4"/>
      <c r="K18" s="13" t="s">
        <v>22</v>
      </c>
      <c r="L18" s="13">
        <v>10.5</v>
      </c>
      <c r="M18" s="15" t="s">
        <v>20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5.75">
      <c r="A19" s="17"/>
      <c r="B19" s="18" t="s">
        <v>23</v>
      </c>
      <c r="C19" s="11"/>
      <c r="D19" s="11"/>
      <c r="E19" s="11"/>
      <c r="F19" s="11"/>
      <c r="G19" s="11"/>
      <c r="H19" s="11"/>
      <c r="I19" s="11"/>
      <c r="J19" s="11"/>
      <c r="K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16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 customHeight="1" thickBot="1">
      <c r="A20" s="4"/>
      <c r="B20" s="19" t="s">
        <v>24</v>
      </c>
      <c r="C20" s="11"/>
      <c r="D20" s="7"/>
      <c r="E20" s="20" t="s">
        <v>25</v>
      </c>
      <c r="F20" s="21">
        <v>1000</v>
      </c>
      <c r="G20" s="7" t="s">
        <v>26</v>
      </c>
      <c r="H20" s="22"/>
      <c r="I20" s="22" t="s">
        <v>27</v>
      </c>
      <c r="J20" s="7"/>
      <c r="N20" s="20" t="s">
        <v>28</v>
      </c>
      <c r="O20" s="23">
        <v>39</v>
      </c>
      <c r="P20" s="7" t="s">
        <v>29</v>
      </c>
      <c r="R20" s="22"/>
      <c r="T20" s="16"/>
      <c r="X20" s="16"/>
      <c r="Y20" s="4"/>
      <c r="Z20" s="4"/>
      <c r="AA20" s="1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9.75" customHeight="1">
      <c r="A21" s="4"/>
      <c r="B21" s="19"/>
      <c r="C21" s="11"/>
      <c r="D21" s="7"/>
      <c r="E21" s="22"/>
      <c r="F21" s="24"/>
      <c r="G21" s="7"/>
      <c r="H21" s="22"/>
      <c r="I21" s="22"/>
      <c r="J21" s="7"/>
      <c r="N21" s="20"/>
      <c r="O21" s="25"/>
      <c r="P21" s="26"/>
      <c r="R21" s="22"/>
      <c r="T21" s="27"/>
      <c r="X21" s="16"/>
      <c r="Y21" s="4"/>
      <c r="Z21" s="4"/>
      <c r="AA21" s="1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 customHeight="1" thickBot="1">
      <c r="A22" s="4"/>
      <c r="B22" s="11" t="s">
        <v>30</v>
      </c>
      <c r="C22" s="11"/>
      <c r="D22" s="7"/>
      <c r="E22" s="20" t="s">
        <v>31</v>
      </c>
      <c r="F22" s="28">
        <v>24</v>
      </c>
      <c r="G22" s="7" t="s">
        <v>32</v>
      </c>
      <c r="H22" s="22"/>
      <c r="I22" s="11" t="s">
        <v>33</v>
      </c>
      <c r="J22" s="7"/>
      <c r="L22" s="4"/>
      <c r="M22" s="16"/>
      <c r="N22" s="20" t="s">
        <v>34</v>
      </c>
      <c r="O22" s="29">
        <v>0.063</v>
      </c>
      <c r="P22" s="30" t="s">
        <v>35</v>
      </c>
      <c r="Q22" s="31" t="s">
        <v>89</v>
      </c>
      <c r="R22" s="7"/>
      <c r="X22" s="16"/>
      <c r="Y22" s="4"/>
      <c r="Z22" s="4"/>
      <c r="AA22" s="16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0.5" customHeight="1">
      <c r="A23" s="4"/>
      <c r="B23" s="11"/>
      <c r="C23" s="11"/>
      <c r="D23" s="7"/>
      <c r="E23" s="22"/>
      <c r="F23" s="24"/>
      <c r="G23" s="7"/>
      <c r="H23" s="22"/>
      <c r="I23" s="11"/>
      <c r="J23" s="7"/>
      <c r="L23" s="4"/>
      <c r="M23" s="16"/>
      <c r="N23" s="22"/>
      <c r="O23" s="32"/>
      <c r="P23" s="16" t="s">
        <v>36</v>
      </c>
      <c r="Q23" s="33"/>
      <c r="R23" s="22"/>
      <c r="T23" s="16"/>
      <c r="X23" s="16"/>
      <c r="Y23" s="4"/>
      <c r="Z23" s="4"/>
      <c r="AA23" s="1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 thickBot="1">
      <c r="A24" s="4"/>
      <c r="B24" s="19" t="s">
        <v>37</v>
      </c>
      <c r="C24" s="11"/>
      <c r="D24" s="7"/>
      <c r="E24" s="20" t="s">
        <v>38</v>
      </c>
      <c r="F24" s="28">
        <v>400</v>
      </c>
      <c r="G24" s="7"/>
      <c r="H24" s="22"/>
      <c r="I24" s="19" t="s">
        <v>39</v>
      </c>
      <c r="J24" s="7"/>
      <c r="L24" s="34"/>
      <c r="M24" s="16"/>
      <c r="N24" s="20" t="s">
        <v>40</v>
      </c>
      <c r="O24" s="35">
        <v>1</v>
      </c>
      <c r="P24" s="7"/>
      <c r="R24" s="22"/>
      <c r="T24" s="16"/>
      <c r="X24" s="4"/>
      <c r="Y24" s="4"/>
      <c r="Z24" s="4"/>
      <c r="AA24" s="1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9.75" customHeight="1">
      <c r="A25" s="4"/>
      <c r="B25" s="19"/>
      <c r="C25" s="11"/>
      <c r="D25" s="7"/>
      <c r="E25" s="22"/>
      <c r="F25" s="36"/>
      <c r="G25" s="7"/>
      <c r="H25" s="22"/>
      <c r="I25" s="19"/>
      <c r="J25" s="7"/>
      <c r="L25" s="34"/>
      <c r="M25" s="16"/>
      <c r="N25" s="22"/>
      <c r="O25" s="32"/>
      <c r="P25" s="7"/>
      <c r="R25" s="22"/>
      <c r="T25" s="1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 customHeight="1" thickBot="1">
      <c r="A26" s="4"/>
      <c r="B26" s="22" t="s">
        <v>41</v>
      </c>
      <c r="C26" s="22"/>
      <c r="D26" s="22"/>
      <c r="E26" s="20" t="s">
        <v>42</v>
      </c>
      <c r="F26" s="28">
        <v>72</v>
      </c>
      <c r="G26" s="7" t="s">
        <v>29</v>
      </c>
      <c r="H26" s="22"/>
      <c r="I26" s="11" t="s">
        <v>43</v>
      </c>
      <c r="J26" s="7"/>
      <c r="L26" s="4"/>
      <c r="M26" s="4"/>
      <c r="N26" s="20" t="s">
        <v>44</v>
      </c>
      <c r="O26" s="37">
        <v>0</v>
      </c>
      <c r="P26" s="7"/>
      <c r="R26" s="22"/>
      <c r="T26" s="16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9.75" customHeight="1">
      <c r="A27" s="4"/>
      <c r="B27" s="22"/>
      <c r="C27" s="22"/>
      <c r="D27" s="22"/>
      <c r="E27" s="22"/>
      <c r="F27" s="36"/>
      <c r="G27" s="26"/>
      <c r="H27" s="22"/>
      <c r="I27" s="22"/>
      <c r="J27" s="26"/>
      <c r="O27" s="3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 customHeight="1" thickBot="1">
      <c r="A28" s="4"/>
      <c r="B28" s="22" t="s">
        <v>45</v>
      </c>
      <c r="C28" s="22"/>
      <c r="D28" s="22"/>
      <c r="E28" s="20" t="s">
        <v>46</v>
      </c>
      <c r="F28" s="28">
        <v>45</v>
      </c>
      <c r="G28" s="7" t="s">
        <v>29</v>
      </c>
      <c r="H28" s="22" t="s">
        <v>47</v>
      </c>
      <c r="I28" s="22"/>
      <c r="J28" s="7"/>
      <c r="L28" s="16"/>
      <c r="M28" s="39"/>
      <c r="N28" s="40" t="s">
        <v>48</v>
      </c>
      <c r="O28" s="41">
        <v>293</v>
      </c>
      <c r="P28" s="42"/>
      <c r="Q28" s="43" t="s">
        <v>89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5.75">
      <c r="A29" s="4"/>
      <c r="D29" s="39"/>
      <c r="E29" s="39"/>
      <c r="F29" s="42"/>
      <c r="G29" s="4"/>
      <c r="H29" s="4"/>
      <c r="I29" s="4"/>
      <c r="J29" s="4"/>
      <c r="K29" s="4"/>
      <c r="L29" s="4"/>
      <c r="M29" s="4"/>
      <c r="N29" s="34"/>
      <c r="O29" s="4"/>
      <c r="P29" s="4"/>
      <c r="Q29" s="10" t="s">
        <v>49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44" t="s">
        <v>50</v>
      </c>
      <c r="B30" s="4"/>
      <c r="C30" s="4"/>
      <c r="D30" s="4"/>
      <c r="E30" s="4"/>
      <c r="F30" s="4"/>
      <c r="G30" s="4"/>
      <c r="H30" s="4"/>
      <c r="I30" s="4"/>
      <c r="K30" s="4"/>
      <c r="L30" s="4"/>
      <c r="M30" s="4"/>
      <c r="N30" s="3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44" t="s">
        <v>51</v>
      </c>
      <c r="B31" s="4"/>
      <c r="C31" s="4"/>
      <c r="D31" s="4"/>
      <c r="E31" s="4"/>
      <c r="F31" s="4"/>
      <c r="G31" s="4"/>
      <c r="H31" s="4"/>
      <c r="J31" s="4"/>
      <c r="K31" s="4"/>
      <c r="L31" s="4"/>
      <c r="M31" s="4"/>
      <c r="N31" s="3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3.5" thickBot="1">
      <c r="A32" s="44"/>
      <c r="B32" s="4"/>
      <c r="C32" s="44"/>
      <c r="D32" s="4"/>
      <c r="E32" s="4"/>
      <c r="F32" s="4"/>
      <c r="G32" s="4"/>
      <c r="H32" s="4"/>
      <c r="I32" s="4"/>
      <c r="J32" s="4"/>
      <c r="K32" s="4"/>
      <c r="L32" s="4"/>
      <c r="M32" s="34" t="s">
        <v>52</v>
      </c>
      <c r="N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6.5" thickBot="1">
      <c r="A33" s="4"/>
      <c r="B33" s="45" t="s">
        <v>53</v>
      </c>
      <c r="C33" s="11"/>
      <c r="D33" s="46" t="s">
        <v>54</v>
      </c>
      <c r="E33" s="47">
        <f>+F20</f>
        <v>1000</v>
      </c>
      <c r="F33" s="48" t="s">
        <v>55</v>
      </c>
      <c r="G33" s="49">
        <f>+F22</f>
        <v>24</v>
      </c>
      <c r="H33" s="7"/>
      <c r="I33" s="48" t="s">
        <v>55</v>
      </c>
      <c r="J33" s="22"/>
      <c r="K33" s="50">
        <f>+F24</f>
        <v>400</v>
      </c>
      <c r="L33" s="45" t="s">
        <v>56</v>
      </c>
      <c r="M33" s="51">
        <f>(E33*G33*K33/1000000)*0.198</f>
        <v>1.9008</v>
      </c>
      <c r="N33" s="44" t="s">
        <v>57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5.75">
      <c r="A34" s="4"/>
      <c r="B34" s="45"/>
      <c r="C34" s="11"/>
      <c r="D34" s="52"/>
      <c r="E34" s="53" t="s">
        <v>25</v>
      </c>
      <c r="F34" s="45"/>
      <c r="G34" s="10" t="s">
        <v>31</v>
      </c>
      <c r="H34" s="10"/>
      <c r="I34" s="11"/>
      <c r="J34" s="22"/>
      <c r="K34" s="53" t="s">
        <v>38</v>
      </c>
      <c r="L34" s="45"/>
      <c r="M34" s="54"/>
      <c r="N34" s="4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6.5" thickBot="1">
      <c r="A35" s="4"/>
      <c r="B35" s="11"/>
      <c r="C35" s="11"/>
      <c r="D35" s="11"/>
      <c r="E35" s="11"/>
      <c r="F35" s="11"/>
      <c r="G35" s="11"/>
      <c r="H35" s="11"/>
      <c r="I35" s="11"/>
      <c r="M35" s="55" t="s">
        <v>58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6.5" thickBot="1">
      <c r="A36" s="4"/>
      <c r="B36" s="11" t="s">
        <v>59</v>
      </c>
      <c r="C36" s="11"/>
      <c r="D36" s="56">
        <f>+M33</f>
        <v>1.9008</v>
      </c>
      <c r="E36" s="48" t="s">
        <v>60</v>
      </c>
      <c r="F36" s="48"/>
      <c r="G36" s="57">
        <f>+O24</f>
        <v>1</v>
      </c>
      <c r="L36" s="48" t="s">
        <v>61</v>
      </c>
      <c r="M36" s="51">
        <f>(D36)/G36</f>
        <v>1.9008</v>
      </c>
      <c r="N36" s="44" t="s">
        <v>57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.75">
      <c r="A37" s="4"/>
      <c r="B37" s="11"/>
      <c r="C37" s="11"/>
      <c r="D37" s="58" t="s">
        <v>62</v>
      </c>
      <c r="E37" s="59"/>
      <c r="F37" s="59"/>
      <c r="G37" s="60" t="s">
        <v>40</v>
      </c>
      <c r="J37" s="61"/>
      <c r="K37" s="61"/>
      <c r="L37" s="45"/>
      <c r="M37" s="11"/>
      <c r="N37" s="62"/>
      <c r="O37" s="44"/>
      <c r="P37" s="4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6.5" thickBot="1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5" t="s">
        <v>63</v>
      </c>
      <c r="N38" s="4"/>
      <c r="O38" s="4"/>
      <c r="P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6.5" thickBot="1">
      <c r="A39" s="4"/>
      <c r="B39" s="19" t="s">
        <v>64</v>
      </c>
      <c r="C39" s="11"/>
      <c r="D39" s="11"/>
      <c r="E39" s="56">
        <f>+M36</f>
        <v>1.9008</v>
      </c>
      <c r="F39" s="10" t="s">
        <v>65</v>
      </c>
      <c r="G39" s="63">
        <f>+O28</f>
        <v>293</v>
      </c>
      <c r="H39" s="7"/>
      <c r="I39" s="64" t="str">
        <f>+Q28</f>
        <v>kWh</v>
      </c>
      <c r="J39" s="45" t="s">
        <v>66</v>
      </c>
      <c r="K39" s="45"/>
      <c r="L39" s="48" t="s">
        <v>67</v>
      </c>
      <c r="M39" s="65">
        <f>(E39*G39)</f>
        <v>556.9344</v>
      </c>
      <c r="N39" s="66" t="str">
        <f>+I39</f>
        <v>kWh</v>
      </c>
      <c r="O39" s="44" t="s">
        <v>68</v>
      </c>
      <c r="P39" s="4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5.75">
      <c r="A40" s="4"/>
      <c r="B40" s="11"/>
      <c r="C40" s="11"/>
      <c r="D40" s="11"/>
      <c r="E40" s="10" t="s">
        <v>69</v>
      </c>
      <c r="F40" s="11"/>
      <c r="G40" s="10" t="s">
        <v>48</v>
      </c>
      <c r="H40" s="10"/>
      <c r="I40" s="10" t="s">
        <v>49</v>
      </c>
      <c r="J40" s="11"/>
      <c r="K40" s="11"/>
      <c r="L40" s="11"/>
      <c r="M40" s="11"/>
      <c r="N40" s="4" t="s">
        <v>70</v>
      </c>
      <c r="O40" s="4"/>
      <c r="P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6.5" thickBot="1">
      <c r="A41" s="4"/>
      <c r="B41" s="11"/>
      <c r="C41" s="11"/>
      <c r="D41" s="11"/>
      <c r="E41" s="11"/>
      <c r="F41" s="11"/>
      <c r="G41" s="11"/>
      <c r="H41" s="11"/>
      <c r="I41" s="11"/>
      <c r="J41" s="22"/>
      <c r="L41" s="11"/>
      <c r="M41" s="55" t="s">
        <v>71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6.5" thickBot="1">
      <c r="A42" s="4"/>
      <c r="B42" s="67"/>
      <c r="C42" s="50">
        <f>+F26</f>
        <v>72</v>
      </c>
      <c r="D42" s="48" t="s">
        <v>72</v>
      </c>
      <c r="E42" s="68">
        <f>+O20</f>
        <v>39</v>
      </c>
      <c r="F42" s="48" t="s">
        <v>72</v>
      </c>
      <c r="G42" s="68">
        <f>(F26-F28)</f>
        <v>27</v>
      </c>
      <c r="H42" s="7"/>
      <c r="J42" s="22"/>
      <c r="L42" s="48" t="s">
        <v>61</v>
      </c>
      <c r="M42" s="69">
        <f>(C42-E42-G42)</f>
        <v>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5.75">
      <c r="A43" s="4"/>
      <c r="B43" s="67"/>
      <c r="C43" s="60" t="s">
        <v>42</v>
      </c>
      <c r="D43" s="45"/>
      <c r="E43" s="60" t="s">
        <v>28</v>
      </c>
      <c r="F43" s="45"/>
      <c r="G43" s="60" t="s">
        <v>73</v>
      </c>
      <c r="H43" s="7"/>
      <c r="I43" s="45"/>
      <c r="J43" s="22"/>
      <c r="K43" s="7"/>
      <c r="L43" s="11"/>
      <c r="M43" s="11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6.5" thickBot="1">
      <c r="A44" s="4"/>
      <c r="B44" s="11"/>
      <c r="C44" s="11"/>
      <c r="D44" s="11"/>
      <c r="E44" s="11"/>
      <c r="F44" s="11"/>
      <c r="G44" s="11"/>
      <c r="H44" s="11"/>
      <c r="I44" s="11"/>
      <c r="J44" s="22"/>
      <c r="L44" s="11"/>
      <c r="M44" s="55" t="s">
        <v>74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6.5" thickBot="1">
      <c r="A45" s="4"/>
      <c r="B45" s="11"/>
      <c r="C45" s="56">
        <f>+M42</f>
        <v>6</v>
      </c>
      <c r="D45" s="48" t="s">
        <v>75</v>
      </c>
      <c r="E45" s="56">
        <f>+C42</f>
        <v>72</v>
      </c>
      <c r="F45" s="48" t="s">
        <v>72</v>
      </c>
      <c r="G45" s="56">
        <f>+E42</f>
        <v>39</v>
      </c>
      <c r="H45" s="7" t="s">
        <v>76</v>
      </c>
      <c r="J45" s="22"/>
      <c r="L45" s="48" t="s">
        <v>67</v>
      </c>
      <c r="M45" s="70">
        <f>C45/(E45-G45)</f>
        <v>0.18181818181818182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5.75">
      <c r="A46" s="4"/>
      <c r="B46" s="11"/>
      <c r="C46" s="71" t="s">
        <v>77</v>
      </c>
      <c r="D46" s="45"/>
      <c r="E46" s="60" t="s">
        <v>42</v>
      </c>
      <c r="F46" s="45"/>
      <c r="G46" s="60" t="s">
        <v>28</v>
      </c>
      <c r="H46" s="7"/>
      <c r="I46" s="45"/>
      <c r="J46" s="22"/>
      <c r="K46" s="72"/>
      <c r="L46" s="45"/>
      <c r="M46" s="11"/>
      <c r="N46" s="39"/>
      <c r="O46" s="39"/>
      <c r="P46" s="39"/>
      <c r="Q46" s="42"/>
      <c r="R46" s="4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6.5" thickBot="1">
      <c r="A47" s="4"/>
      <c r="B47" s="11"/>
      <c r="C47" s="11"/>
      <c r="D47" s="11"/>
      <c r="E47" s="11"/>
      <c r="F47" s="11"/>
      <c r="G47" s="11"/>
      <c r="H47" s="11"/>
      <c r="I47" s="11"/>
      <c r="J47" s="22"/>
      <c r="M47" s="55" t="s">
        <v>78</v>
      </c>
      <c r="N47" s="11"/>
      <c r="O47" s="11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6.5" thickBot="1">
      <c r="A48" s="4"/>
      <c r="B48" s="45" t="s">
        <v>79</v>
      </c>
      <c r="C48" s="11"/>
      <c r="D48" s="11"/>
      <c r="E48" s="73">
        <f>+M45</f>
        <v>0.18181818181818182</v>
      </c>
      <c r="F48" s="48" t="s">
        <v>65</v>
      </c>
      <c r="G48" s="56">
        <f>+M39</f>
        <v>556.9344</v>
      </c>
      <c r="H48" s="59"/>
      <c r="J48" s="22"/>
      <c r="L48" s="48" t="s">
        <v>67</v>
      </c>
      <c r="M48" s="65">
        <f>E48*G48</f>
        <v>101.2608</v>
      </c>
      <c r="N48" s="49" t="str">
        <f>+N39</f>
        <v>kWh</v>
      </c>
      <c r="O48" s="45" t="s">
        <v>68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5.75">
      <c r="A49" s="4"/>
      <c r="B49" s="11"/>
      <c r="C49" s="72"/>
      <c r="D49" s="45"/>
      <c r="E49" s="58" t="s">
        <v>80</v>
      </c>
      <c r="F49" s="45"/>
      <c r="G49" s="10" t="s">
        <v>81</v>
      </c>
      <c r="H49" s="11"/>
      <c r="I49" s="11"/>
      <c r="J49" s="22"/>
      <c r="M49" s="74"/>
      <c r="N49" s="11" t="s">
        <v>82</v>
      </c>
      <c r="O49" s="1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6.5" thickBot="1">
      <c r="A50" s="4"/>
      <c r="B50" s="11"/>
      <c r="C50" s="11"/>
      <c r="D50" s="11"/>
      <c r="E50" s="11"/>
      <c r="F50" s="11"/>
      <c r="G50" s="11"/>
      <c r="H50" s="11"/>
      <c r="I50" s="11"/>
      <c r="J50" s="22"/>
      <c r="M50" s="55" t="s">
        <v>83</v>
      </c>
      <c r="N50" s="11"/>
      <c r="O50" s="11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6.5" thickBot="1">
      <c r="A51" s="4"/>
      <c r="B51" s="45" t="s">
        <v>84</v>
      </c>
      <c r="C51" s="11"/>
      <c r="D51" s="10" t="s">
        <v>67</v>
      </c>
      <c r="E51" s="56">
        <f>+M39</f>
        <v>556.9344</v>
      </c>
      <c r="F51" s="48" t="s">
        <v>72</v>
      </c>
      <c r="G51" s="56">
        <f>+M48</f>
        <v>101.2608</v>
      </c>
      <c r="H51" s="59"/>
      <c r="J51" s="22"/>
      <c r="L51" s="48" t="s">
        <v>67</v>
      </c>
      <c r="M51" s="69">
        <f>E51-G51</f>
        <v>455.67359999999996</v>
      </c>
      <c r="N51" s="49" t="str">
        <f>+N48</f>
        <v>kWh</v>
      </c>
      <c r="O51" s="45" t="s">
        <v>68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5.75">
      <c r="A52" s="4"/>
      <c r="B52" s="11"/>
      <c r="C52" s="11"/>
      <c r="D52" s="11"/>
      <c r="E52" s="10" t="s">
        <v>81</v>
      </c>
      <c r="F52" s="11"/>
      <c r="G52" s="10" t="s">
        <v>85</v>
      </c>
      <c r="H52" s="11"/>
      <c r="I52" s="11"/>
      <c r="J52" s="22"/>
      <c r="N52" s="11" t="s">
        <v>82</v>
      </c>
      <c r="O52" s="11" t="s">
        <v>91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6.5" thickBot="1">
      <c r="A53" s="4"/>
      <c r="B53" s="11"/>
      <c r="C53" s="11"/>
      <c r="D53" s="11"/>
      <c r="E53" s="11"/>
      <c r="F53" s="11"/>
      <c r="G53" s="11"/>
      <c r="H53" s="11"/>
      <c r="I53" s="11"/>
      <c r="J53" s="22"/>
      <c r="K53" s="11"/>
      <c r="L53" s="11"/>
      <c r="M53" s="1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6.5" thickBot="1">
      <c r="A54" s="4"/>
      <c r="B54" s="45" t="s">
        <v>86</v>
      </c>
      <c r="C54" s="11"/>
      <c r="D54" s="56">
        <f>+M51</f>
        <v>455.67359999999996</v>
      </c>
      <c r="E54" s="48" t="s">
        <v>65</v>
      </c>
      <c r="F54" s="75">
        <f>+O22</f>
        <v>0.063</v>
      </c>
      <c r="G54" s="10" t="s">
        <v>67</v>
      </c>
      <c r="H54" s="45"/>
      <c r="I54" s="76">
        <f>D54*F54</f>
        <v>28.707436799999996</v>
      </c>
      <c r="J54" s="11" t="s">
        <v>87</v>
      </c>
      <c r="K54" s="22"/>
      <c r="L54" s="22" t="s">
        <v>90</v>
      </c>
      <c r="M54" s="11" t="s">
        <v>90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5.75">
      <c r="A55" s="4"/>
      <c r="B55" s="11"/>
      <c r="C55" s="11"/>
      <c r="D55" s="10" t="s">
        <v>88</v>
      </c>
      <c r="E55" s="11"/>
      <c r="F55" s="60" t="s">
        <v>34</v>
      </c>
      <c r="G55" s="11"/>
      <c r="H55" s="11"/>
      <c r="I55" s="11"/>
      <c r="J55" s="11"/>
      <c r="K55" s="1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4"/>
      <c r="B57" s="44"/>
      <c r="C57" s="4"/>
      <c r="D57" s="4"/>
      <c r="E57" s="4"/>
      <c r="F57" s="4"/>
      <c r="H57" s="44"/>
      <c r="I57" s="4"/>
      <c r="J57" s="4"/>
      <c r="K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4"/>
      <c r="B58" s="44"/>
      <c r="C58" s="4"/>
      <c r="D58" s="4"/>
      <c r="E58" s="4"/>
      <c r="F58" s="4"/>
      <c r="H58" s="44"/>
      <c r="I58" s="4"/>
      <c r="J58" s="4"/>
      <c r="K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4"/>
      <c r="B59" s="4"/>
      <c r="C59" s="4"/>
      <c r="D59" s="4"/>
      <c r="E59" s="4"/>
      <c r="F59" s="4"/>
      <c r="H59" s="77"/>
      <c r="I59" s="4"/>
      <c r="J59" s="4"/>
      <c r="K59" s="4"/>
      <c r="L59" s="2" t="s">
        <v>90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8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7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7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 t="s">
        <v>90</v>
      </c>
      <c r="M62" s="7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8.75">
      <c r="A63" s="4"/>
      <c r="B63" s="4"/>
      <c r="C63" s="4"/>
      <c r="D63" s="4"/>
      <c r="E63" s="4"/>
      <c r="F63" s="4"/>
      <c r="G63" s="4"/>
      <c r="H63" s="4"/>
      <c r="I63" s="4"/>
      <c r="J63" s="4"/>
      <c r="K63" s="4" t="s">
        <v>90</v>
      </c>
      <c r="L63" s="4"/>
      <c r="M63" s="7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</sheetData>
  <printOptions/>
  <pageMargins left="1.25" right="1.25" top="0.5" bottom="0.5" header="0.25" footer="0.25"/>
  <pageSetup fitToHeight="1" fitToWidth="1" horizontalDpi="600" verticalDpi="600" orientation="landscape" scale="54" r:id="rId1"/>
  <headerFooter alignWithMargins="0">
    <oddFooter>&amp;L&amp;9Washington State Dept. of General Administration
Oregon Office of Energy&amp;R&amp;9Worksheets/Spreadsheets
ntsetbac.xls
Updated 5/99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 Simpson</dc:creator>
  <cp:keywords/>
  <dc:description/>
  <cp:lastModifiedBy>RPRILL</cp:lastModifiedBy>
  <cp:lastPrinted>1999-05-11T17:27:44Z</cp:lastPrinted>
  <dcterms:created xsi:type="dcterms:W3CDTF">1997-12-23T16:42:38Z</dcterms:created>
  <dcterms:modified xsi:type="dcterms:W3CDTF">2007-02-08T01:48:41Z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-448328455</vt:i4>
  </property>
  <property fmtid="{D5CDD505-2E9C-101B-9397-08002B2CF9AE}" pid="4" name="_NewReviewCyc">
    <vt:lpwstr/>
  </property>
  <property fmtid="{D5CDD505-2E9C-101B-9397-08002B2CF9AE}" pid="5" name="_EmailSubje">
    <vt:lpwstr>Agenda items</vt:lpwstr>
  </property>
  <property fmtid="{D5CDD505-2E9C-101B-9397-08002B2CF9AE}" pid="6" name="_AuthorEma">
    <vt:lpwstr>PrillR@energy.wsu.edu</vt:lpwstr>
  </property>
  <property fmtid="{D5CDD505-2E9C-101B-9397-08002B2CF9AE}" pid="7" name="_AuthorEmailDisplayNa">
    <vt:lpwstr>Rich Prill</vt:lpwstr>
  </property>
</Properties>
</file>