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20490" windowHeight="7560"/>
  </bookViews>
  <sheets>
    <sheet name="Heating Sizing" sheetId="8" r:id="rId1"/>
    <sheet name="LookUps" sheetId="2" state="hidden" r:id="rId2"/>
  </sheets>
  <externalReferences>
    <externalReference r:id="rId3"/>
  </externalReferences>
  <definedNames>
    <definedName name="Below_Grade_Walls">LookUps!$AB$8</definedName>
    <definedName name="City">[1]Sheet1!$B$9</definedName>
    <definedName name="City_List">LookUps!$D$7:$E$241</definedName>
  </definedNames>
  <calcPr calcId="145621"/>
  <customWorkbookViews>
    <customWorkbookView name="ADRBAN - Personal View" guid="{7414FA91-6AD7-4AD8-8473-30FF3A659FE8}" mergeInterval="0" personalView="1" maximized="1" windowWidth="1814" windowHeight="803" activeSheetId="1"/>
    <customWorkbookView name="MARBRO - Personal View" guid="{F38B044F-AF2C-48E9-9A5C-8510A5F3427F}" mergeInterval="0" personalView="1" maximized="1" windowWidth="1387" windowHeight="736" activeSheetId="1"/>
  </customWorkbookViews>
</workbook>
</file>

<file path=xl/calcChain.xml><?xml version="1.0" encoding="utf-8"?>
<calcChain xmlns="http://schemas.openxmlformats.org/spreadsheetml/2006/main">
  <c r="L32" i="8" l="1"/>
  <c r="P32" i="8"/>
  <c r="L35" i="8"/>
  <c r="P35" i="8"/>
  <c r="L23" i="8"/>
  <c r="P25" i="8"/>
  <c r="P23" i="8"/>
  <c r="L47" i="8"/>
  <c r="P47" i="8"/>
  <c r="L44" i="8"/>
  <c r="P44" i="8"/>
  <c r="L41" i="8"/>
  <c r="P41" i="8"/>
  <c r="L38" i="8"/>
  <c r="P38" i="8"/>
  <c r="L29" i="8"/>
  <c r="P29" i="8"/>
  <c r="N20" i="8"/>
  <c r="L13" i="8"/>
  <c r="AM8" i="2"/>
  <c r="AM9" i="2"/>
  <c r="AM10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Q12" i="8"/>
  <c r="P58" i="8"/>
  <c r="N52" i="8"/>
  <c r="P54" i="8"/>
  <c r="P56" i="8"/>
  <c r="P60" i="8"/>
  <c r="P62" i="8"/>
  <c r="P65" i="8"/>
</calcChain>
</file>

<file path=xl/comments1.xml><?xml version="1.0" encoding="utf-8"?>
<comments xmlns="http://schemas.openxmlformats.org/spreadsheetml/2006/main">
  <authors>
    <author>ADRBAN</author>
  </authors>
  <commentList>
    <comment ref="G12" authorId="0">
      <text>
        <r>
          <rPr>
            <sz val="9"/>
            <color indexed="81"/>
            <rFont val="Tahoma"/>
            <family val="2"/>
          </rPr>
          <t>Using the drop-down, please select the city that is closest to your building site.</t>
        </r>
      </text>
    </comment>
    <comment ref="G17" authorId="0">
      <text>
        <r>
          <rPr>
            <sz val="9"/>
            <color indexed="81"/>
            <rFont val="Tahoma"/>
            <family val="2"/>
          </rPr>
          <t>Using exterior measurements, enter the square footage of living space conditioned directly or indirectly.</t>
        </r>
      </text>
    </comment>
    <comment ref="G20" authorId="0">
      <text>
        <r>
          <rPr>
            <sz val="9"/>
            <color indexed="81"/>
            <rFont val="Tahoma"/>
            <family val="2"/>
          </rPr>
          <t>Enter the average ceiling height from your building plans.</t>
        </r>
      </text>
    </comment>
    <comment ref="G23" authorId="0">
      <text>
        <r>
          <rPr>
            <sz val="9"/>
            <color indexed="81"/>
            <rFont val="Tahoma"/>
            <family val="2"/>
          </rPr>
          <t>Calculate and enter the total area of the vertical fenestration products (windows and doors) in the structure. 
Example:
Window #1 area 10 ft</t>
        </r>
        <r>
          <rPr>
            <vertAlign val="superscript"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Window #2 area 15 ft</t>
        </r>
        <r>
          <rPr>
            <u/>
            <vertAlign val="superscript"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
        </t>
        </r>
        <r>
          <rPr>
            <b/>
            <sz val="9"/>
            <color indexed="81"/>
            <rFont val="Tahoma"/>
            <family val="2"/>
          </rPr>
          <t>Total area 25 ft</t>
        </r>
        <r>
          <rPr>
            <b/>
            <vertAlign val="superscript"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The glazing and doors portion of this calculator assumes the installed glazing products have an area weighted average U-factor  </t>
        </r>
      </text>
    </comment>
    <comment ref="G25" authorId="0">
      <text>
        <r>
          <rPr>
            <sz val="9"/>
            <color indexed="81"/>
            <rFont val="Tahoma"/>
            <family val="2"/>
          </rPr>
          <t>Calculate and enter the total area of the skylights in the structure. 
Example:
Skylight #1 area 10 ft</t>
        </r>
        <r>
          <rPr>
            <vertAlign val="superscript"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u/>
            <sz val="9"/>
            <color indexed="81"/>
            <rFont val="Tahoma"/>
            <family val="2"/>
          </rPr>
          <t>Skylight #2 area 15 ft</t>
        </r>
        <r>
          <rPr>
            <u/>
            <vertAlign val="superscript"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 xml:space="preserve">
        </t>
        </r>
        <r>
          <rPr>
            <b/>
            <sz val="9"/>
            <color indexed="81"/>
            <rFont val="Tahoma"/>
            <family val="2"/>
          </rPr>
          <t>Total area 25 ft</t>
        </r>
        <r>
          <rPr>
            <b/>
            <vertAlign val="superscript"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i/>
            <sz val="9"/>
            <color indexed="81"/>
            <rFont val="Tahoma"/>
            <family val="2"/>
          </rPr>
          <t xml:space="preserve">The skylight portion of this calculator assumes the installed skylight products have an area weighted average U-factor of .30.  </t>
        </r>
      </text>
    </comment>
    <comment ref="G29" authorId="0">
      <text>
        <r>
          <rPr>
            <sz val="9"/>
            <color indexed="81"/>
            <rFont val="Tahoma"/>
            <family val="2"/>
          </rPr>
          <t>Using the drop-down, please select the R-value specified in your building plans for flat and/or scissor truss ceilings. Then, calculate and enter the area of the ceiling under attic insulated with the selected R-value.</t>
        </r>
      </text>
    </comment>
    <comment ref="G32" authorId="0">
      <text>
        <r>
          <rPr>
            <sz val="9"/>
            <color indexed="81"/>
            <rFont val="Tahoma"/>
            <family val="2"/>
          </rPr>
          <t xml:space="preserve">Using the drop-down, please select the R-value specified in your building plans for vaulted ceilings. Then, calculate and enter the area of the vaulted ceiling insulated with the selected R-value.
</t>
        </r>
        <r>
          <rPr>
            <i/>
            <sz val="9"/>
            <color indexed="81"/>
            <rFont val="Tahoma"/>
            <family val="2"/>
          </rPr>
          <t xml:space="preserve">
If there are no vaulted ceilings, select "No Vaulted Ceilings in this project".</t>
        </r>
      </text>
    </comment>
    <comment ref="G35" authorId="0">
      <text>
        <r>
          <rPr>
            <sz val="9"/>
            <color indexed="81"/>
            <rFont val="Tahoma"/>
            <family val="2"/>
          </rPr>
          <t xml:space="preserve">Using the drop-down, please select the R-value specified in your building plans for the Above Grade Walls. Then, calculate and enter the net above grade wall area. 
</t>
        </r>
        <r>
          <rPr>
            <i/>
            <sz val="9"/>
            <color indexed="81"/>
            <rFont val="Tahoma"/>
            <family val="2"/>
          </rPr>
          <t>Net above grade wall area is the total above grade wall area minus the area of windows and doors.
See Figure 1 for help understanding above and below grade.</t>
        </r>
      </text>
    </comment>
    <comment ref="G38" authorId="0">
      <text>
        <r>
          <rPr>
            <sz val="9"/>
            <color indexed="81"/>
            <rFont val="Tahoma"/>
            <family val="2"/>
          </rPr>
          <t xml:space="preserve">Using the drop-down, please select the R-value specified in your building plans for floors above conditioned and/or unconditioned spaces. Then, calculate and enter the floor area with the selected R-value. </t>
        </r>
      </text>
    </comment>
    <comment ref="G41" authorId="0">
      <text>
        <r>
          <rPr>
            <sz val="9"/>
            <color indexed="81"/>
            <rFont val="Tahoma"/>
            <family val="2"/>
          </rPr>
          <t xml:space="preserve">Using the drop-down, please select the R-value specified in your building plans for the Below Grade Walls. Then, calculate and enter the net below grade wall area. 
</t>
        </r>
        <r>
          <rPr>
            <i/>
            <sz val="9"/>
            <color indexed="81"/>
            <rFont val="Tahoma"/>
            <family val="2"/>
          </rPr>
          <t>Net below grade wall area is the total below grade wall area minus the area of windows and doors.</t>
        </r>
      </text>
    </comment>
    <comment ref="G44" authorId="0">
      <text>
        <r>
          <rPr>
            <sz val="9"/>
            <color indexed="81"/>
            <rFont val="Tahoma"/>
            <family val="2"/>
          </rPr>
          <t xml:space="preserve">Using the drop-down, please select the insulation status specified in your building plans for the Below Grade Walls. Then, calculate and enter the linear feet of perimeter of the slab below grade. 
</t>
        </r>
        <r>
          <rPr>
            <i/>
            <sz val="9"/>
            <color indexed="81"/>
            <rFont val="Tahoma"/>
            <family val="2"/>
          </rPr>
          <t>For example, if the basement floor is a 54' x 32' slab below grade, the linear perimeter would be 172ft . 54'+54'+32'+32' = 172'.</t>
        </r>
      </text>
    </comment>
    <comment ref="G47" authorId="0">
      <text>
        <r>
          <rPr>
            <sz val="9"/>
            <color indexed="81"/>
            <rFont val="Tahoma"/>
            <family val="2"/>
          </rPr>
          <t xml:space="preserve">Using the drop-down, please select the R-value specified in your building plans for slab on grade. Then, calculate and enter the linear feet of perimeter of the slab on grade. 
</t>
        </r>
        <r>
          <rPr>
            <i/>
            <sz val="9"/>
            <color indexed="81"/>
            <rFont val="Tahoma"/>
            <family val="2"/>
          </rPr>
          <t>For example, if the living room is a 20' x 30' slab on grade, the linear perimeter would be 100ft.
20'+20'+30'+30'=100'.</t>
        </r>
      </text>
    </comment>
    <comment ref="G51" authorId="0">
      <text>
        <r>
          <rPr>
            <sz val="9"/>
            <color indexed="81"/>
            <rFont val="Tahoma"/>
            <family val="2"/>
          </rPr>
          <t xml:space="preserve">Using the drop-down, please select whether the majority of ducts will be installed in conditioned or unconditioned spaces.
</t>
        </r>
        <r>
          <rPr>
            <i/>
            <sz val="9"/>
            <color indexed="81"/>
            <rFont val="Tahoma"/>
            <family val="2"/>
          </rPr>
          <t>--If the majority of ducts will be installed in living areas, or if the heating system will be ductless, select "Conditioned Space".
--If the majority of ducts will be installed in unconditioned space, (for example, crawlspace or unconditioned basement),  select "Unconditioned Space".</t>
        </r>
      </text>
    </comment>
  </commentList>
</comments>
</file>

<file path=xl/sharedStrings.xml><?xml version="1.0" encoding="utf-8"?>
<sst xmlns="http://schemas.openxmlformats.org/spreadsheetml/2006/main" count="440" uniqueCount="350">
  <si>
    <t>Project Information</t>
  </si>
  <si>
    <t>Contact Information</t>
  </si>
  <si>
    <t>Design Temperature</t>
  </si>
  <si>
    <t>Select closest city</t>
  </si>
  <si>
    <t>Design Temperature Difference (∆T)</t>
  </si>
  <si>
    <t>Yakima AP</t>
  </si>
  <si>
    <t>Winthrop 1 WSW</t>
  </si>
  <si>
    <t>Wind River</t>
  </si>
  <si>
    <t>Wilson Creek</t>
  </si>
  <si>
    <t>Willapa Harbor</t>
  </si>
  <si>
    <t>Wilbur</t>
  </si>
  <si>
    <t>Whitman Mission</t>
  </si>
  <si>
    <t>White Swan RS</t>
  </si>
  <si>
    <t>White River RS</t>
  </si>
  <si>
    <t>Whidbey Island</t>
  </si>
  <si>
    <t>West Clarkston</t>
  </si>
  <si>
    <t>Wenatchee CO</t>
  </si>
  <si>
    <t>Wenatchee AP</t>
  </si>
  <si>
    <t>Wellpinit</t>
  </si>
  <si>
    <t>Wawawai 2 NW</t>
  </si>
  <si>
    <t>Waterville</t>
  </si>
  <si>
    <t>Washougal 8 ENE</t>
  </si>
  <si>
    <t>Wapato</t>
  </si>
  <si>
    <t>Walla Walla CO</t>
  </si>
  <si>
    <t>Walla Walla AP</t>
  </si>
  <si>
    <t>Vashon Island</t>
  </si>
  <si>
    <t>Vancouver</t>
  </si>
  <si>
    <t>Upper Baker Dam</t>
  </si>
  <si>
    <t>University Place</t>
  </si>
  <si>
    <t>Tumwater</t>
  </si>
  <si>
    <t>Tukwila</t>
  </si>
  <si>
    <t>Trinidad 2 SSE</t>
  </si>
  <si>
    <t>Toppenish</t>
  </si>
  <si>
    <t>Toledo AP</t>
  </si>
  <si>
    <t>Tietort Intake</t>
  </si>
  <si>
    <t>Thompson Place</t>
  </si>
  <si>
    <t>Tatoosh Island</t>
  </si>
  <si>
    <t>Tacoma CO</t>
  </si>
  <si>
    <t>Tacoma McChord</t>
  </si>
  <si>
    <t>Sunnyside</t>
  </si>
  <si>
    <t>Sumner</t>
  </si>
  <si>
    <t>Stockdill Ranch</t>
  </si>
  <si>
    <t>Stevens Pass</t>
  </si>
  <si>
    <t>Steilacoom</t>
  </si>
  <si>
    <t>Stehekin 3 NW</t>
  </si>
  <si>
    <t>Startup 1 E</t>
  </si>
  <si>
    <t>Stampede Pass</t>
  </si>
  <si>
    <t>Sprague</t>
  </si>
  <si>
    <t>Spokane Fairchild AFB</t>
  </si>
  <si>
    <t>Spokane CO</t>
  </si>
  <si>
    <t>Spokane AP</t>
  </si>
  <si>
    <t>Spanaway</t>
  </si>
  <si>
    <t>So. Olympic Tree Farm</t>
  </si>
  <si>
    <t>South Broadway</t>
  </si>
  <si>
    <t>Snoqualmie Pass</t>
  </si>
  <si>
    <t>Snoqualmie Falls</t>
  </si>
  <si>
    <t>Snohomish</t>
  </si>
  <si>
    <t>Smyrna</t>
  </si>
  <si>
    <t>Skamania Fish Hatch.</t>
  </si>
  <si>
    <t>Shoultes</t>
  </si>
  <si>
    <t>Shelton</t>
  </si>
  <si>
    <t>Sequim</t>
  </si>
  <si>
    <t>Selah</t>
  </si>
  <si>
    <t>Sedro Woolley 1 E</t>
  </si>
  <si>
    <t>Seattle: Sea-Tac AP</t>
  </si>
  <si>
    <t>Satus Pass</t>
  </si>
  <si>
    <t>Sappho 8 E</t>
  </si>
  <si>
    <t>St. John</t>
  </si>
  <si>
    <t>Ross Dam</t>
  </si>
  <si>
    <t>Rosalia</t>
  </si>
  <si>
    <t>Ritzville</t>
  </si>
  <si>
    <t>Rimrock Tieton Dam</t>
  </si>
  <si>
    <t>Richland</t>
  </si>
  <si>
    <t>Republic</t>
  </si>
  <si>
    <t>Renton</t>
  </si>
  <si>
    <t>Redmond</t>
  </si>
  <si>
    <t>Raymond</t>
  </si>
  <si>
    <t>Paradise RS</t>
  </si>
  <si>
    <t>Rainier, Longmire</t>
  </si>
  <si>
    <t>Quincy 1 NE</t>
  </si>
  <si>
    <t>Quinault RS</t>
  </si>
  <si>
    <t>Quillayute AP</t>
  </si>
  <si>
    <t>Quilcene 2 SW</t>
  </si>
  <si>
    <t>Puyallup</t>
  </si>
  <si>
    <t>Pullman Exp. Sta.</t>
  </si>
  <si>
    <t>Prosser</t>
  </si>
  <si>
    <t>Priest Rapids Dam</t>
  </si>
  <si>
    <t>Port Townsend</t>
  </si>
  <si>
    <t>Port Orchard</t>
  </si>
  <si>
    <t>Port Angeles</t>
  </si>
  <si>
    <t>Pomeroy</t>
  </si>
  <si>
    <t>Pt. Grenville</t>
  </si>
  <si>
    <t>Pleasant View</t>
  </si>
  <si>
    <t>Plain</t>
  </si>
  <si>
    <t>Pasco</t>
  </si>
  <si>
    <t>Parkland</t>
  </si>
  <si>
    <t>Palmer 3 SE</t>
  </si>
  <si>
    <t>Packwood</t>
  </si>
  <si>
    <t>Othello</t>
  </si>
  <si>
    <t>Oroville</t>
  </si>
  <si>
    <t>Opportunity</t>
  </si>
  <si>
    <t>Omak 2 NW</t>
  </si>
  <si>
    <t>Olympia, AP.</t>
  </si>
  <si>
    <t>Olga 2 SE</t>
  </si>
  <si>
    <t>Odessa</t>
  </si>
  <si>
    <t>Oakville</t>
  </si>
  <si>
    <t>Oak Harbor</t>
  </si>
  <si>
    <t>Northport</t>
  </si>
  <si>
    <t>Normandy Park</t>
  </si>
  <si>
    <t>Newport</t>
  </si>
  <si>
    <t>Newhalem</t>
  </si>
  <si>
    <t>Nespelem 2 S</t>
  </si>
  <si>
    <t>Mud Mtn. Dam</t>
  </si>
  <si>
    <t>Moxee City 10 E</t>
  </si>
  <si>
    <t>Mount Vernon 3 WNW</t>
  </si>
  <si>
    <t>Mt. Spokane Summit</t>
  </si>
  <si>
    <t>Mountlake Terrace</t>
  </si>
  <si>
    <t>Methow 2 W</t>
  </si>
  <si>
    <t>Metaline Falls</t>
  </si>
  <si>
    <t>Mercer Island</t>
  </si>
  <si>
    <t>Medina</t>
  </si>
  <si>
    <t>Medical Lake</t>
  </si>
  <si>
    <t>McNary Dam</t>
  </si>
  <si>
    <t>McMillin Res.</t>
  </si>
  <si>
    <t>Marysville</t>
  </si>
  <si>
    <t>Marietta 3 NNW</t>
  </si>
  <si>
    <t>Maloft</t>
  </si>
  <si>
    <t>Lynnwood</t>
  </si>
  <si>
    <t>Lynden</t>
  </si>
  <si>
    <t>Lower Monument Dam</t>
  </si>
  <si>
    <t>Lower Granite Dam</t>
  </si>
  <si>
    <t>Longview</t>
  </si>
  <si>
    <t>Long Beach 3 NNE</t>
  </si>
  <si>
    <t>Little Goose Dam</t>
  </si>
  <si>
    <t>Linwood</t>
  </si>
  <si>
    <t>Lind 3 NE</t>
  </si>
  <si>
    <t>Lemanasky Lake</t>
  </si>
  <si>
    <t>Leavenworth</t>
  </si>
  <si>
    <t>Laurier</t>
  </si>
  <si>
    <t>Larson AFB</t>
  </si>
  <si>
    <t>Landsburg</t>
  </si>
  <si>
    <t>Lakewood Center</t>
  </si>
  <si>
    <t>Lake Keechelus</t>
  </si>
  <si>
    <t>Lake Kachess</t>
  </si>
  <si>
    <t>Lake Forest Park</t>
  </si>
  <si>
    <t>Lake Cle Elum</t>
  </si>
  <si>
    <t>La Grande</t>
  </si>
  <si>
    <t>Lacrosse 3 ESE</t>
  </si>
  <si>
    <t>Lacey</t>
  </si>
  <si>
    <t>Kirkland</t>
  </si>
  <si>
    <t>Kid Valley</t>
  </si>
  <si>
    <t>Kent</t>
  </si>
  <si>
    <t>Kennewick 10 SW</t>
  </si>
  <si>
    <t>Kelso AP</t>
  </si>
  <si>
    <t>John Day Dam</t>
  </si>
  <si>
    <t>Issaquah</t>
  </si>
  <si>
    <t>Inchelium 2 NW</t>
  </si>
  <si>
    <t>Ice Harbor Dam</t>
  </si>
  <si>
    <t>Hoquiam AP</t>
  </si>
  <si>
    <t>Holden Village</t>
  </si>
  <si>
    <t>Hatton 8 E</t>
  </si>
  <si>
    <t>Hartline</t>
  </si>
  <si>
    <t>Harrington 2 S</t>
  </si>
  <si>
    <t>Grotto</t>
  </si>
  <si>
    <t>Greenwater</t>
  </si>
  <si>
    <t>Grays River Hatchery</t>
  </si>
  <si>
    <t>Grayland 2 S</t>
  </si>
  <si>
    <t>Grapeview</t>
  </si>
  <si>
    <t>Grandview</t>
  </si>
  <si>
    <t>Goldendale</t>
  </si>
  <si>
    <t>Glenoma (Kosmos)</t>
  </si>
  <si>
    <t>Glacier RS</t>
  </si>
  <si>
    <t>Fruitvale</t>
  </si>
  <si>
    <t>Fort Lewis</t>
  </si>
  <si>
    <t>Forks I E</t>
  </si>
  <si>
    <t>Fircrest</t>
  </si>
  <si>
    <t>Everett Paine AFB</t>
  </si>
  <si>
    <t>Everett JC</t>
  </si>
  <si>
    <t>Ephrata AP</t>
  </si>
  <si>
    <t>Enumclaw</t>
  </si>
  <si>
    <t>Elwha RS</t>
  </si>
  <si>
    <t>Eltopia 6 W</t>
  </si>
  <si>
    <t>Elma</t>
  </si>
  <si>
    <t>Ellensburg AP</t>
  </si>
  <si>
    <t>Electron Headwks</t>
  </si>
  <si>
    <t>Edmonds</t>
  </si>
  <si>
    <t>East Bremerton</t>
  </si>
  <si>
    <t>Dishman</t>
  </si>
  <si>
    <t>Diablo Dam</t>
  </si>
  <si>
    <t>Des Moines</t>
  </si>
  <si>
    <t>Deer Park 2 E</t>
  </si>
  <si>
    <t>Dayton 1 WSW</t>
  </si>
  <si>
    <t>Davenport</t>
  </si>
  <si>
    <t>Darrington RS</t>
  </si>
  <si>
    <t>Dallesport AP</t>
  </si>
  <si>
    <t>Cushman Dam</t>
  </si>
  <si>
    <t>Coupeville 1 S</t>
  </si>
  <si>
    <t>Coulee Dam 1 SW</t>
  </si>
  <si>
    <t>Cougar 5 E</t>
  </si>
  <si>
    <t>Connell 4 NNW</t>
  </si>
  <si>
    <t>Concrete</t>
  </si>
  <si>
    <t>Conconully</t>
  </si>
  <si>
    <t>Colville AP</t>
  </si>
  <si>
    <t>College Place</t>
  </si>
  <si>
    <t>Colfax 1 NW</t>
  </si>
  <si>
    <t>Clyde Hill</t>
  </si>
  <si>
    <t>Cle Elum</t>
  </si>
  <si>
    <t>Clearwater</t>
  </si>
  <si>
    <t>Clearbrook</t>
  </si>
  <si>
    <t>Clarkston</t>
  </si>
  <si>
    <t>Clallam Bay 1 NNE</t>
  </si>
  <si>
    <t>Chief Joseph Dam</t>
  </si>
  <si>
    <t>Chewalah 2 S</t>
  </si>
  <si>
    <t>Chesaw</t>
  </si>
  <si>
    <t>Cheney</t>
  </si>
  <si>
    <t>Chelan</t>
  </si>
  <si>
    <t>Chehalis</t>
  </si>
  <si>
    <t>Central Park</t>
  </si>
  <si>
    <t>Centralia</t>
  </si>
  <si>
    <t>Cedar Lake</t>
  </si>
  <si>
    <t>Castle Rock</t>
  </si>
  <si>
    <t>Camas</t>
  </si>
  <si>
    <t>Burlington</t>
  </si>
  <si>
    <t>Bumping Lake</t>
  </si>
  <si>
    <t>Buckley 1 NE</t>
  </si>
  <si>
    <t>Brier</t>
  </si>
  <si>
    <t>Bremerton</t>
  </si>
  <si>
    <t>Bothell 2 N</t>
  </si>
  <si>
    <t>Blaine</t>
  </si>
  <si>
    <t>Bickleton</t>
  </si>
  <si>
    <t>Benton City 2 NW</t>
  </si>
  <si>
    <t>Bellingham 2N</t>
  </si>
  <si>
    <t>Bellevue</t>
  </si>
  <si>
    <t>Battleground</t>
  </si>
  <si>
    <t>Auburn</t>
  </si>
  <si>
    <t>Other</t>
  </si>
  <si>
    <t>Appleton</t>
  </si>
  <si>
    <t>7' Depth</t>
  </si>
  <si>
    <t>7' Depth Walls</t>
  </si>
  <si>
    <t>Anatone</t>
  </si>
  <si>
    <t>3.5' Depth</t>
  </si>
  <si>
    <t>3.5' Depth Walls</t>
  </si>
  <si>
    <t>R-38 Advanced</t>
  </si>
  <si>
    <t>Anacortes</t>
  </si>
  <si>
    <t xml:space="preserve">  2' Depth</t>
  </si>
  <si>
    <t>2' Depth Walls</t>
  </si>
  <si>
    <t>R-30</t>
  </si>
  <si>
    <t>R-38 Vented</t>
  </si>
  <si>
    <t>R-49</t>
  </si>
  <si>
    <t>Aberdeen 20 NNE</t>
  </si>
  <si>
    <t>F-Factor</t>
  </si>
  <si>
    <t>R-Value</t>
  </si>
  <si>
    <t>U-Factor</t>
  </si>
  <si>
    <t>Temp</t>
  </si>
  <si>
    <t>City</t>
  </si>
  <si>
    <t>Slab on Grade</t>
  </si>
  <si>
    <t>Slab Below Grade</t>
  </si>
  <si>
    <t>Below Grade Walls</t>
  </si>
  <si>
    <t>Floors</t>
  </si>
  <si>
    <t>Above Grade Walls</t>
  </si>
  <si>
    <t>Single Rafter or Joist Vaulted Ceilings</t>
  </si>
  <si>
    <t>Attic</t>
  </si>
  <si>
    <t>Indoor Design Temperature</t>
  </si>
  <si>
    <t>Outdoor Design Temperature</t>
  </si>
  <si>
    <t>Insulation</t>
  </si>
  <si>
    <t>Area</t>
  </si>
  <si>
    <t>UA</t>
  </si>
  <si>
    <t>Sum of UA</t>
  </si>
  <si>
    <t>Building and Duct Heat Load</t>
  </si>
  <si>
    <t>Location of Ducts</t>
  </si>
  <si>
    <t>Envelope Heat Load</t>
  </si>
  <si>
    <t>Btu / Hour</t>
  </si>
  <si>
    <t>Air Leakage Heat Load</t>
  </si>
  <si>
    <t>Building Design Heat Load</t>
  </si>
  <si>
    <t>Maximum Heat Equipment Output</t>
  </si>
  <si>
    <t>Conditioned Volume</t>
  </si>
  <si>
    <t>Length</t>
  </si>
  <si>
    <t>Conditioned Floor Area (sq ft)</t>
  </si>
  <si>
    <t>Select R-Value</t>
  </si>
  <si>
    <t>From original form</t>
  </si>
  <si>
    <t>Each of these sections contain on row 2 the result of the selections, and three columns: a lookup number for formulas, selections for drop down boxes, and the measurement to use in the formulas.</t>
  </si>
  <si>
    <t xml:space="preserve"> </t>
  </si>
  <si>
    <t>Conditioned Space</t>
  </si>
  <si>
    <t>Unconditioned Space</t>
  </si>
  <si>
    <t>Column1</t>
  </si>
  <si>
    <t>Offset</t>
  </si>
  <si>
    <t>No selection</t>
  </si>
  <si>
    <t>Heat loss correction</t>
  </si>
  <si>
    <t>location of ducts</t>
  </si>
  <si>
    <t>Select Location of Ducts</t>
  </si>
  <si>
    <t>X</t>
  </si>
  <si>
    <t>=</t>
  </si>
  <si>
    <t>Select conditioning</t>
  </si>
  <si>
    <t>Average Ceiling Height (ft)</t>
  </si>
  <si>
    <t>Instructions</t>
  </si>
  <si>
    <t>Conditioned Floor Area</t>
  </si>
  <si>
    <t>Average Ceiling Height</t>
  </si>
  <si>
    <r>
      <t>Location of Ducts</t>
    </r>
    <r>
      <rPr>
        <i/>
        <u/>
        <sz val="12"/>
        <color indexed="8"/>
        <rFont val="Arial"/>
        <family val="2"/>
      </rPr>
      <t xml:space="preserve"> </t>
    </r>
  </si>
  <si>
    <t xml:space="preserve">    Sum of UA X ∆T</t>
  </si>
  <si>
    <t xml:space="preserve">    Air Leakage + Envelope Heat Loss</t>
  </si>
  <si>
    <t xml:space="preserve">    Ducts in conditioned space: Sum of Building Heat Loss X 1</t>
  </si>
  <si>
    <t>Area of Building</t>
  </si>
  <si>
    <t>Duct Leakage Coefficient</t>
  </si>
  <si>
    <r>
      <t xml:space="preserve">Below Grade Walls </t>
    </r>
    <r>
      <rPr>
        <b/>
        <i/>
        <sz val="8"/>
        <color indexed="8"/>
        <rFont val="Arial"/>
        <family val="2"/>
      </rPr>
      <t>(see Figure 1)</t>
    </r>
  </si>
  <si>
    <r>
      <t xml:space="preserve">Above Grade Walls </t>
    </r>
    <r>
      <rPr>
        <b/>
        <i/>
        <sz val="8"/>
        <color indexed="8"/>
        <rFont val="Arial"/>
        <family val="2"/>
      </rPr>
      <t>(see Figure 1)</t>
    </r>
  </si>
  <si>
    <r>
      <t xml:space="preserve">Slab Below Grade </t>
    </r>
    <r>
      <rPr>
        <b/>
        <i/>
        <sz val="8"/>
        <color indexed="8"/>
        <rFont val="Arial"/>
        <family val="2"/>
      </rPr>
      <t>(see Figure 1)</t>
    </r>
  </si>
  <si>
    <r>
      <t xml:space="preserve">Slab on Grade </t>
    </r>
    <r>
      <rPr>
        <b/>
        <i/>
        <sz val="8"/>
        <color indexed="8"/>
        <rFont val="Arial"/>
        <family val="2"/>
      </rPr>
      <t>(see Figure 1)</t>
    </r>
  </si>
  <si>
    <t>R-21 Interior</t>
  </si>
  <si>
    <t>R-10 Continuous Exterior</t>
  </si>
  <si>
    <t>Select R-value</t>
  </si>
  <si>
    <t>R-10 Fully Insulated</t>
  </si>
  <si>
    <t>R-10 Perimeter</t>
  </si>
  <si>
    <t xml:space="preserve">    Volume X  0.6 X ∆T X .018</t>
  </si>
  <si>
    <t>Simple Heating System Size: Washington State</t>
  </si>
  <si>
    <t>No Vaulted Ceilings in this project.</t>
  </si>
  <si>
    <t>No Below Grade Walls in this project.</t>
  </si>
  <si>
    <t>No Slab Below Grade in this project.</t>
  </si>
  <si>
    <t>No Slab on Grade in this project.</t>
  </si>
  <si>
    <t>To see detailed instructions for each section, place your cursor on the word "Instructions".</t>
  </si>
  <si>
    <t>---</t>
  </si>
  <si>
    <t xml:space="preserve">    Ducts in unconditioned space: Sum of Building Heat Loss X 1.10</t>
  </si>
  <si>
    <t xml:space="preserve">    Building and Duct Heat Loss X 1.40 for Forced Air Furnace</t>
  </si>
  <si>
    <t xml:space="preserve">    Building and Duct Heat Loss X 1.25 for Heat Pump</t>
  </si>
  <si>
    <t>Heating System Type:</t>
  </si>
  <si>
    <t>Heating System Type</t>
  </si>
  <si>
    <t>Forced Air Furnace</t>
  </si>
  <si>
    <t>Heat Pump</t>
  </si>
  <si>
    <t>Glazing and Doors</t>
  </si>
  <si>
    <t>No Floors above unconditioned spaces.</t>
  </si>
  <si>
    <t>R-5 Thermal Break at slab edge</t>
  </si>
  <si>
    <t>No Ducts</t>
  </si>
  <si>
    <t>R-21 Intermediate</t>
  </si>
  <si>
    <t>Skylights</t>
  </si>
  <si>
    <t>R-38</t>
  </si>
  <si>
    <t>R-21 INT plus R-4 ci</t>
  </si>
  <si>
    <t>R-21 int plus R-5 ci</t>
  </si>
  <si>
    <t>R-10 Fully insulated</t>
  </si>
  <si>
    <t>R-21 int Plus R-5 ci</t>
  </si>
  <si>
    <t>R-21 int plus R-12 ci</t>
  </si>
  <si>
    <t>R-21 int Plus R-12 ci</t>
  </si>
  <si>
    <t>Select U-Factor</t>
  </si>
  <si>
    <t>U-0.28</t>
  </si>
  <si>
    <t>U-0.25</t>
  </si>
  <si>
    <t>U-0.24</t>
  </si>
  <si>
    <t>U-0.22</t>
  </si>
  <si>
    <t>U-0.30</t>
  </si>
  <si>
    <t>Vertical Glazing and Doors</t>
  </si>
  <si>
    <r>
      <rPr>
        <u/>
        <sz val="11"/>
        <color indexed="8"/>
        <rFont val="Arial"/>
        <family val="2"/>
      </rPr>
      <t xml:space="preserve">This heating system sizing calculator is based on the Prescriptive Requirements of the 2015 Washington State Energy Code (WSEC) and ACCA Manuals J and S. This calculator will calculate heating loads only. ACCA procedures for sizing cooling systems should be used to determine cooling loads. 
</t>
    </r>
    <r>
      <rPr>
        <sz val="11"/>
        <color indexed="8"/>
        <rFont val="Arial"/>
        <family val="2"/>
      </rPr>
      <t xml:space="preserve">
Please fill out all of the green drop-downs and boxes that are applicable to your project. As you make selections in the drop-downs for each section, some values will be calculated for you. If you do not see the selection you need in the drop-down options, please call the WSU Energy Extension Program at (360) 956-2042 for assistance. </t>
    </r>
  </si>
  <si>
    <t>R-21 INT plus R-12 ci</t>
  </si>
  <si>
    <t>R-49 Advanced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</si>
</sst>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48" x14ac:knownFonts="1">
    <font>
      <sz val="10"/>
      <color theme="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Book Antiqua"/>
      <family val="1"/>
    </font>
    <font>
      <sz val="6"/>
      <name val="Arial"/>
      <family val="2"/>
    </font>
    <font>
      <b/>
      <sz val="16"/>
      <color indexed="9"/>
      <name val="Arial"/>
      <family val="2"/>
    </font>
    <font>
      <b/>
      <sz val="7"/>
      <name val="Courier New"/>
      <family val="3"/>
    </font>
    <font>
      <i/>
      <sz val="8"/>
      <name val="Arial"/>
      <family val="2"/>
    </font>
    <font>
      <sz val="9"/>
      <color indexed="81"/>
      <name val="Tahoma"/>
      <family val="2"/>
    </font>
    <font>
      <i/>
      <sz val="9"/>
      <color indexed="81"/>
      <name val="Tahoma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i/>
      <u/>
      <sz val="12"/>
      <color indexed="8"/>
      <name val="Arial"/>
      <family val="2"/>
    </font>
    <font>
      <b/>
      <i/>
      <sz val="8"/>
      <color indexed="8"/>
      <name val="Arial"/>
      <family val="2"/>
    </font>
    <font>
      <u/>
      <sz val="9"/>
      <color indexed="81"/>
      <name val="Tahoma"/>
      <family val="2"/>
    </font>
    <font>
      <vertAlign val="superscript"/>
      <sz val="9"/>
      <color indexed="81"/>
      <name val="Tahoma"/>
      <family val="2"/>
    </font>
    <font>
      <u/>
      <vertAlign val="superscript"/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1"/>
      <name val="Tahoma"/>
      <family val="2"/>
    </font>
    <font>
      <u/>
      <sz val="11"/>
      <color indexed="8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3" tint="0.3999755851924192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ADE5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1" applyBorder="0">
      <alignment vertical="top"/>
    </xf>
    <xf numFmtId="0" fontId="4" fillId="0" borderId="0">
      <alignment vertical="center"/>
    </xf>
    <xf numFmtId="43" fontId="26" fillId="0" borderId="0" applyFont="0" applyFill="0" applyBorder="0" applyAlignment="0" applyProtection="0"/>
    <xf numFmtId="0" fontId="5" fillId="0" borderId="0">
      <alignment vertical="top"/>
    </xf>
    <xf numFmtId="0" fontId="6" fillId="2" borderId="0">
      <alignment vertical="center"/>
    </xf>
    <xf numFmtId="164" fontId="7" fillId="0" borderId="2" applyFill="0" applyBorder="0">
      <alignment vertical="center"/>
      <protection locked="0"/>
    </xf>
    <xf numFmtId="0" fontId="7" fillId="0" borderId="3" applyFill="0" applyBorder="0">
      <alignment vertical="center"/>
    </xf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140">
    <xf numFmtId="0" fontId="0" fillId="0" borderId="0" xfId="0"/>
    <xf numFmtId="0" fontId="27" fillId="0" borderId="0" xfId="11"/>
    <xf numFmtId="0" fontId="27" fillId="3" borderId="0" xfId="11" applyFill="1"/>
    <xf numFmtId="164" fontId="1" fillId="0" borderId="0" xfId="9" applyNumberFormat="1" applyFont="1" applyFill="1" applyAlignment="1" applyProtection="1">
      <alignment horizontal="right"/>
    </xf>
    <xf numFmtId="165" fontId="1" fillId="0" borderId="0" xfId="9" applyNumberFormat="1" applyFont="1" applyFill="1" applyProtection="1"/>
    <xf numFmtId="0" fontId="29" fillId="0" borderId="0" xfId="11" applyFont="1"/>
    <xf numFmtId="0" fontId="27" fillId="3" borderId="0" xfId="11" applyFill="1" applyAlignment="1">
      <alignment wrapText="1"/>
    </xf>
    <xf numFmtId="0" fontId="30" fillId="0" borderId="0" xfId="0" applyFont="1"/>
    <xf numFmtId="0" fontId="31" fillId="0" borderId="0" xfId="0" applyFont="1"/>
    <xf numFmtId="0" fontId="32" fillId="0" borderId="0" xfId="0" applyFont="1"/>
    <xf numFmtId="0" fontId="27" fillId="0" borderId="0" xfId="11" applyFill="1"/>
    <xf numFmtId="0" fontId="27" fillId="0" borderId="0" xfId="11" applyFill="1" applyAlignment="1">
      <alignment wrapText="1"/>
    </xf>
    <xf numFmtId="0" fontId="27" fillId="4" borderId="0" xfId="11" applyFill="1"/>
    <xf numFmtId="0" fontId="27" fillId="4" borderId="0" xfId="11" applyFill="1" applyAlignment="1">
      <alignment wrapText="1"/>
    </xf>
    <xf numFmtId="0" fontId="27" fillId="0" borderId="0" xfId="11" applyFont="1" applyFill="1"/>
    <xf numFmtId="0" fontId="2" fillId="0" borderId="0" xfId="0" applyFont="1" applyFill="1"/>
    <xf numFmtId="0" fontId="28" fillId="0" borderId="0" xfId="11" applyFont="1" applyFill="1" applyAlignment="1">
      <alignment wrapText="1"/>
    </xf>
    <xf numFmtId="0" fontId="2" fillId="0" borderId="0" xfId="11" applyFont="1" applyFill="1" applyProtection="1"/>
    <xf numFmtId="0" fontId="1" fillId="0" borderId="0" xfId="11" applyFont="1" applyFill="1"/>
    <xf numFmtId="0" fontId="28" fillId="0" borderId="0" xfId="11" applyFont="1" applyFill="1"/>
    <xf numFmtId="0" fontId="1" fillId="0" borderId="0" xfId="11" applyFont="1" applyFill="1" applyAlignment="1">
      <alignment horizontal="right"/>
    </xf>
    <xf numFmtId="0" fontId="1" fillId="0" borderId="0" xfId="11" applyFont="1" applyFill="1" applyBorder="1" applyAlignment="1" applyProtection="1">
      <alignment horizontal="right"/>
    </xf>
    <xf numFmtId="0" fontId="27" fillId="0" borderId="0" xfId="11" applyFill="1" applyBorder="1" applyProtection="1"/>
    <xf numFmtId="0" fontId="27" fillId="0" borderId="3" xfId="11" applyBorder="1"/>
    <xf numFmtId="0" fontId="27" fillId="0" borderId="0" xfId="0" applyFont="1"/>
    <xf numFmtId="0" fontId="27" fillId="0" borderId="0" xfId="0" applyFont="1" applyFill="1"/>
    <xf numFmtId="0" fontId="11" fillId="0" borderId="0" xfId="9" applyFont="1" applyFill="1"/>
    <xf numFmtId="0" fontId="33" fillId="0" borderId="0" xfId="0" applyFont="1"/>
    <xf numFmtId="0" fontId="13" fillId="0" borderId="0" xfId="9" applyFont="1" applyFill="1"/>
    <xf numFmtId="0" fontId="34" fillId="0" borderId="0" xfId="0" applyFont="1"/>
    <xf numFmtId="0" fontId="14" fillId="0" borderId="0" xfId="8" applyFont="1" applyFill="1"/>
    <xf numFmtId="0" fontId="34" fillId="0" borderId="0" xfId="0" applyFont="1" applyFill="1"/>
    <xf numFmtId="0" fontId="35" fillId="0" borderId="0" xfId="0" applyFont="1"/>
    <xf numFmtId="0" fontId="35" fillId="0" borderId="0" xfId="0" applyFont="1" applyFill="1"/>
    <xf numFmtId="0" fontId="35" fillId="0" borderId="0" xfId="0" applyFont="1" applyFill="1" applyBorder="1" applyAlignment="1"/>
    <xf numFmtId="0" fontId="35" fillId="0" borderId="0" xfId="0" applyFont="1" applyFill="1" applyBorder="1" applyAlignment="1">
      <alignment horizontal="center"/>
    </xf>
    <xf numFmtId="0" fontId="36" fillId="0" borderId="0" xfId="0" applyFont="1" applyFill="1"/>
    <xf numFmtId="0" fontId="37" fillId="0" borderId="0" xfId="0" applyFont="1" applyFill="1"/>
    <xf numFmtId="0" fontId="38" fillId="0" borderId="0" xfId="0" applyFont="1" applyFill="1" applyAlignment="1">
      <alignment vertical="top"/>
    </xf>
    <xf numFmtId="166" fontId="35" fillId="0" borderId="0" xfId="3" applyNumberFormat="1" applyFont="1" applyFill="1" applyAlignment="1">
      <alignment horizontal="left"/>
    </xf>
    <xf numFmtId="0" fontId="35" fillId="0" borderId="0" xfId="0" applyFont="1" applyFill="1" applyBorder="1"/>
    <xf numFmtId="166" fontId="35" fillId="0" borderId="0" xfId="3" applyNumberFormat="1" applyFont="1" applyFill="1" applyAlignment="1">
      <alignment horizontal="center"/>
    </xf>
    <xf numFmtId="166" fontId="35" fillId="0" borderId="0" xfId="3" applyNumberFormat="1" applyFont="1" applyFill="1"/>
    <xf numFmtId="0" fontId="38" fillId="0" borderId="0" xfId="0" applyFont="1" applyFill="1" applyAlignment="1">
      <alignment horizontal="center"/>
    </xf>
    <xf numFmtId="0" fontId="35" fillId="0" borderId="0" xfId="0" applyFont="1" applyFill="1" applyAlignment="1">
      <alignment vertical="top"/>
    </xf>
    <xf numFmtId="166" fontId="38" fillId="0" borderId="0" xfId="3" applyNumberFormat="1" applyFont="1" applyFill="1" applyAlignment="1">
      <alignment horizontal="center"/>
    </xf>
    <xf numFmtId="0" fontId="38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5" fillId="0" borderId="0" xfId="0" applyFont="1" applyFill="1" applyBorder="1" applyAlignment="1">
      <alignment horizontal="left"/>
    </xf>
    <xf numFmtId="166" fontId="35" fillId="0" borderId="0" xfId="3" applyNumberFormat="1" applyFont="1" applyFill="1" applyBorder="1" applyAlignment="1">
      <alignment vertical="center"/>
    </xf>
    <xf numFmtId="0" fontId="34" fillId="0" borderId="0" xfId="0" applyFont="1" applyFill="1" applyAlignment="1">
      <alignment horizontal="center"/>
    </xf>
    <xf numFmtId="0" fontId="38" fillId="0" borderId="0" xfId="0" applyFont="1" applyFill="1"/>
    <xf numFmtId="0" fontId="39" fillId="0" borderId="0" xfId="0" applyFont="1" applyFill="1" applyAlignment="1">
      <alignment vertical="top"/>
    </xf>
    <xf numFmtId="0" fontId="38" fillId="0" borderId="0" xfId="0" applyFont="1" applyFill="1" applyAlignment="1">
      <alignment horizontal="left"/>
    </xf>
    <xf numFmtId="166" fontId="35" fillId="0" borderId="0" xfId="3" applyNumberFormat="1" applyFont="1" applyAlignment="1"/>
    <xf numFmtId="9" fontId="35" fillId="0" borderId="0" xfId="0" applyNumberFormat="1" applyFont="1"/>
    <xf numFmtId="0" fontId="40" fillId="0" borderId="0" xfId="0" applyFont="1"/>
    <xf numFmtId="0" fontId="15" fillId="0" borderId="0" xfId="8" applyFont="1" applyFill="1"/>
    <xf numFmtId="0" fontId="41" fillId="0" borderId="0" xfId="0" applyFont="1" applyFill="1"/>
    <xf numFmtId="0" fontId="41" fillId="0" borderId="0" xfId="0" applyFont="1"/>
    <xf numFmtId="0" fontId="27" fillId="0" borderId="0" xfId="0" applyFont="1"/>
    <xf numFmtId="0" fontId="27" fillId="0" borderId="0" xfId="0" applyFont="1" applyFill="1"/>
    <xf numFmtId="0" fontId="40" fillId="0" borderId="0" xfId="0" applyFont="1" applyFill="1"/>
    <xf numFmtId="0" fontId="42" fillId="0" borderId="0" xfId="0" applyFont="1"/>
    <xf numFmtId="0" fontId="41" fillId="0" borderId="0" xfId="0" applyFont="1" applyFill="1" applyBorder="1" applyAlignment="1">
      <alignment horizontal="center"/>
    </xf>
    <xf numFmtId="0" fontId="35" fillId="0" borderId="0" xfId="0" applyFont="1" applyAlignment="1">
      <alignment vertical="top" wrapText="1"/>
    </xf>
    <xf numFmtId="0" fontId="16" fillId="0" borderId="0" xfId="0" applyFont="1" applyFill="1"/>
    <xf numFmtId="0" fontId="8" fillId="0" borderId="0" xfId="8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42" fillId="0" borderId="0" xfId="0" applyFont="1" applyAlignment="1">
      <alignment vertical="top"/>
    </xf>
    <xf numFmtId="0" fontId="17" fillId="0" borderId="0" xfId="8" applyFont="1" applyFill="1"/>
    <xf numFmtId="0" fontId="43" fillId="0" borderId="0" xfId="0" applyFont="1" applyFill="1" applyAlignment="1">
      <alignment vertical="top"/>
    </xf>
    <xf numFmtId="0" fontId="44" fillId="0" borderId="0" xfId="0" applyFont="1" applyFill="1" applyAlignment="1"/>
    <xf numFmtId="0" fontId="17" fillId="0" borderId="0" xfId="8" applyFont="1" applyFill="1" applyAlignment="1">
      <alignment vertical="top"/>
    </xf>
    <xf numFmtId="0" fontId="17" fillId="0" borderId="0" xfId="8" applyFont="1" applyFill="1" applyAlignment="1"/>
    <xf numFmtId="0" fontId="36" fillId="0" borderId="0" xfId="11" applyFont="1" applyFill="1"/>
    <xf numFmtId="0" fontId="45" fillId="0" borderId="0" xfId="11" applyFont="1" applyFill="1"/>
    <xf numFmtId="0" fontId="36" fillId="0" borderId="0" xfId="11" applyFont="1"/>
    <xf numFmtId="0" fontId="46" fillId="0" borderId="0" xfId="0" applyFont="1" applyFill="1" applyAlignment="1">
      <alignment vertical="top"/>
    </xf>
    <xf numFmtId="0" fontId="37" fillId="0" borderId="0" xfId="0" applyFont="1"/>
    <xf numFmtId="0" fontId="1" fillId="0" borderId="0" xfId="16" applyFont="1" applyFill="1"/>
    <xf numFmtId="0" fontId="36" fillId="0" borderId="0" xfId="16" applyFont="1" applyFill="1"/>
    <xf numFmtId="0" fontId="45" fillId="0" borderId="0" xfId="16" applyFont="1" applyFill="1"/>
    <xf numFmtId="0" fontId="36" fillId="0" borderId="0" xfId="13" quotePrefix="1" applyFont="1" applyFill="1"/>
    <xf numFmtId="0" fontId="1" fillId="0" borderId="0" xfId="13" applyFont="1" applyFill="1"/>
    <xf numFmtId="0" fontId="36" fillId="0" borderId="0" xfId="13" applyFont="1" applyFill="1"/>
    <xf numFmtId="0" fontId="45" fillId="0" borderId="0" xfId="13" applyFont="1" applyFill="1"/>
    <xf numFmtId="0" fontId="36" fillId="0" borderId="0" xfId="13" applyFont="1" applyFill="1"/>
    <xf numFmtId="0" fontId="45" fillId="0" borderId="0" xfId="13" applyFont="1" applyFill="1"/>
    <xf numFmtId="0" fontId="36" fillId="0" borderId="0" xfId="13" applyFont="1" applyFill="1"/>
    <xf numFmtId="0" fontId="45" fillId="0" borderId="0" xfId="13" applyFont="1" applyFill="1"/>
    <xf numFmtId="0" fontId="36" fillId="0" borderId="0" xfId="15" applyFont="1" applyFill="1" applyAlignment="1"/>
    <xf numFmtId="0" fontId="36" fillId="0" borderId="0" xfId="13" quotePrefix="1" applyFont="1" applyFill="1"/>
    <xf numFmtId="0" fontId="36" fillId="0" borderId="0" xfId="13" applyFont="1" applyFill="1"/>
    <xf numFmtId="0" fontId="45" fillId="0" borderId="0" xfId="13" applyFont="1" applyFill="1"/>
    <xf numFmtId="0" fontId="36" fillId="0" borderId="0" xfId="13" applyFont="1"/>
    <xf numFmtId="0" fontId="36" fillId="0" borderId="0" xfId="13" quotePrefix="1" applyFont="1"/>
    <xf numFmtId="0" fontId="36" fillId="0" borderId="0" xfId="13" applyFont="1" applyFill="1"/>
    <xf numFmtId="0" fontId="45" fillId="0" borderId="0" xfId="13" applyFont="1" applyFill="1"/>
    <xf numFmtId="0" fontId="36" fillId="0" borderId="0" xfId="13" applyFont="1"/>
    <xf numFmtId="0" fontId="36" fillId="0" borderId="0" xfId="13" quotePrefix="1" applyFont="1"/>
    <xf numFmtId="0" fontId="36" fillId="0" borderId="0" xfId="13" applyFont="1" applyFill="1"/>
    <xf numFmtId="0" fontId="45" fillId="0" borderId="0" xfId="13" applyFont="1" applyFill="1"/>
    <xf numFmtId="0" fontId="36" fillId="0" borderId="0" xfId="13" applyFont="1"/>
    <xf numFmtId="0" fontId="36" fillId="0" borderId="0" xfId="13" quotePrefix="1" applyFont="1"/>
    <xf numFmtId="37" fontId="35" fillId="5" borderId="3" xfId="3" applyNumberFormat="1" applyFont="1" applyFill="1" applyBorder="1" applyProtection="1">
      <protection locked="0"/>
    </xf>
    <xf numFmtId="164" fontId="35" fillId="5" borderId="3" xfId="0" applyNumberFormat="1" applyFont="1" applyFill="1" applyBorder="1" applyProtection="1">
      <protection locked="0"/>
    </xf>
    <xf numFmtId="37" fontId="35" fillId="0" borderId="0" xfId="3" applyNumberFormat="1" applyFont="1" applyFill="1" applyAlignment="1">
      <alignment horizontal="center"/>
    </xf>
    <xf numFmtId="2" fontId="35" fillId="0" borderId="0" xfId="0" applyNumberFormat="1" applyFont="1" applyFill="1" applyAlignment="1">
      <alignment horizontal="center"/>
    </xf>
    <xf numFmtId="165" fontId="35" fillId="0" borderId="0" xfId="0" applyNumberFormat="1" applyFont="1" applyFill="1" applyAlignment="1">
      <alignment horizontal="center"/>
    </xf>
    <xf numFmtId="37" fontId="35" fillId="0" borderId="0" xfId="3" applyNumberFormat="1" applyFont="1" applyFill="1" applyAlignment="1"/>
    <xf numFmtId="37" fontId="35" fillId="0" borderId="0" xfId="3" applyNumberFormat="1" applyFont="1" applyAlignment="1"/>
    <xf numFmtId="37" fontId="35" fillId="5" borderId="3" xfId="3" applyNumberFormat="1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 vertical="top"/>
      <protection locked="0"/>
    </xf>
    <xf numFmtId="0" fontId="28" fillId="0" borderId="0" xfId="11" applyFont="1" applyFill="1" applyAlignment="1"/>
    <xf numFmtId="0" fontId="27" fillId="0" borderId="0" xfId="11" applyFont="1" applyFill="1"/>
    <xf numFmtId="0" fontId="27" fillId="0" borderId="0" xfId="11" applyFont="1" applyAlignment="1">
      <alignment horizontal="right"/>
    </xf>
    <xf numFmtId="0" fontId="27" fillId="0" borderId="3" xfId="11" applyFill="1" applyBorder="1"/>
    <xf numFmtId="2" fontId="38" fillId="0" borderId="0" xfId="0" applyNumberFormat="1" applyFont="1" applyFill="1" applyAlignment="1">
      <alignment horizontal="center"/>
    </xf>
    <xf numFmtId="2" fontId="35" fillId="0" borderId="0" xfId="0" applyNumberFormat="1" applyFont="1" applyFill="1" applyBorder="1" applyAlignment="1">
      <alignment horizontal="center"/>
    </xf>
    <xf numFmtId="2" fontId="35" fillId="0" borderId="0" xfId="0" applyNumberFormat="1" applyFont="1" applyAlignment="1">
      <alignment horizontal="center"/>
    </xf>
    <xf numFmtId="2" fontId="35" fillId="0" borderId="0" xfId="0" quotePrefix="1" applyNumberFormat="1" applyFont="1" applyAlignment="1">
      <alignment horizontal="center"/>
    </xf>
    <xf numFmtId="2" fontId="35" fillId="0" borderId="0" xfId="0" applyNumberFormat="1" applyFont="1"/>
    <xf numFmtId="2" fontId="35" fillId="0" borderId="0" xfId="3" applyNumberFormat="1" applyFont="1" applyFill="1" applyAlignment="1"/>
    <xf numFmtId="166" fontId="35" fillId="0" borderId="0" xfId="3" applyNumberFormat="1" applyFont="1" applyFill="1" applyBorder="1" applyProtection="1"/>
    <xf numFmtId="43" fontId="26" fillId="0" borderId="0" xfId="3" applyNumberFormat="1" applyFont="1" applyFill="1" applyBorder="1" applyAlignment="1">
      <alignment vertical="center"/>
    </xf>
    <xf numFmtId="0" fontId="36" fillId="0" borderId="0" xfId="13" applyFont="1" applyFill="1"/>
    <xf numFmtId="0" fontId="36" fillId="0" borderId="0" xfId="11" applyFont="1" applyFill="1"/>
    <xf numFmtId="0" fontId="36" fillId="0" borderId="0" xfId="11" applyFont="1"/>
    <xf numFmtId="2" fontId="36" fillId="0" borderId="0" xfId="16" applyNumberFormat="1" applyFont="1" applyFill="1"/>
    <xf numFmtId="165" fontId="1" fillId="0" borderId="0" xfId="16" applyNumberFormat="1" applyFont="1" applyFill="1"/>
    <xf numFmtId="165" fontId="0" fillId="0" borderId="0" xfId="0" applyNumberFormat="1" applyFont="1" applyFill="1" applyAlignment="1">
      <alignment horizontal="center"/>
    </xf>
    <xf numFmtId="165" fontId="36" fillId="0" borderId="0" xfId="11" applyNumberFormat="1" applyFont="1" applyFill="1"/>
    <xf numFmtId="0" fontId="12" fillId="0" borderId="1" xfId="0" applyFont="1" applyBorder="1" applyAlignment="1">
      <alignment horizontal="left" vertical="top" wrapText="1"/>
    </xf>
    <xf numFmtId="0" fontId="35" fillId="0" borderId="4" xfId="0" applyFont="1" applyBorder="1" applyAlignment="1">
      <alignment horizontal="left" vertical="top" wrapText="1"/>
    </xf>
    <xf numFmtId="0" fontId="35" fillId="0" borderId="2" xfId="0" applyFont="1" applyBorder="1" applyAlignment="1">
      <alignment horizontal="left" vertical="top" wrapText="1"/>
    </xf>
    <xf numFmtId="0" fontId="27" fillId="5" borderId="3" xfId="0" applyFont="1" applyFill="1" applyBorder="1" applyAlignment="1" applyProtection="1">
      <alignment horizontal="left"/>
      <protection locked="0"/>
    </xf>
    <xf numFmtId="0" fontId="27" fillId="5" borderId="3" xfId="0" applyFont="1" applyFill="1" applyBorder="1" applyAlignment="1" applyProtection="1">
      <alignment horizontal="left" vertical="top"/>
      <protection locked="0"/>
    </xf>
    <xf numFmtId="0" fontId="28" fillId="0" borderId="0" xfId="11" applyFont="1" applyFill="1" applyAlignment="1">
      <alignment horizontal="center" wrapText="1"/>
    </xf>
  </cellXfs>
  <cellStyles count="17">
    <cellStyle name="Body text" xfId="1"/>
    <cellStyle name="Body title" xfId="2"/>
    <cellStyle name="Comma" xfId="3" builtinId="3"/>
    <cellStyle name="detail" xfId="4"/>
    <cellStyle name="Header" xfId="5"/>
    <cellStyle name="infill" xfId="6"/>
    <cellStyle name="infill locked" xfId="7"/>
    <cellStyle name="Normal" xfId="0" builtinId="0"/>
    <cellStyle name="Normal 2" xfId="8"/>
    <cellStyle name="Normal 3" xfId="9"/>
    <cellStyle name="Normal 3 2" xfId="10"/>
    <cellStyle name="Normal 4" xfId="11"/>
    <cellStyle name="Normal 4 2" xfId="12"/>
    <cellStyle name="Normal 4 2 2" xfId="13"/>
    <cellStyle name="Normal 4 2 3" xfId="14"/>
    <cellStyle name="Normal 4 3" xfId="15"/>
    <cellStyle name="Normal 4 4" xfId="16"/>
  </cellStyles>
  <dxfs count="39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LookUps!$AR$2" lockText="1" noThreeD="1"/>
</file>

<file path=xl/ctrlProps/ctrlProp10.xml><?xml version="1.0" encoding="utf-8"?>
<formControlPr xmlns="http://schemas.microsoft.com/office/spreadsheetml/2009/9/main" objectType="Drop" dropLines="5" dropStyle="combo" dx="25" fmlaLink="LookUps!$P$2" fmlaRange="LookUps!$P$7:$P$10" noThreeD="1" val="0"/>
</file>

<file path=xl/ctrlProps/ctrlProp11.xml><?xml version="1.0" encoding="utf-8"?>
<formControlPr xmlns="http://schemas.microsoft.com/office/spreadsheetml/2009/9/main" objectType="Drop" dropLines="7" dropStyle="combo" dx="25" fmlaLink="LookUps!L2" fmlaRange="LookUps!$L$7:$L$9" val="0"/>
</file>

<file path=xl/ctrlProps/ctrlProp12.xml><?xml version="1.0" encoding="utf-8"?>
<formControlPr xmlns="http://schemas.microsoft.com/office/spreadsheetml/2009/9/main" objectType="Drop" dropLines="7" dropStyle="combo" dx="25" fmlaLink="LookUps!H2" fmlaRange="LookUps!$H$7:$H$12" val="0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Drop" dropLines="10" dropStyle="combo" dx="25" fmlaLink="LookUps!$D$2" fmlaRange="LookUps!$D$7:$D$241" val="0"/>
</file>

<file path=xl/ctrlProps/ctrlProp4.xml><?xml version="1.0" encoding="utf-8"?>
<formControlPr xmlns="http://schemas.microsoft.com/office/spreadsheetml/2009/9/main" objectType="Drop" dropLines="4" dropStyle="combo" dx="25" fmlaLink="LookUps!$AN$2" fmlaRange="LookUps!$AN$7:$AN$10" sel="3" val="0"/>
</file>

<file path=xl/ctrlProps/ctrlProp5.xml><?xml version="1.0" encoding="utf-8"?>
<formControlPr xmlns="http://schemas.microsoft.com/office/spreadsheetml/2009/9/main" objectType="Drop" dropLines="5" dropStyle="combo" dx="25" fmlaLink="LookUps!$AJ$2" fmlaRange="LookUps!$AJ$7:$AJ$10" noThreeD="1" val="0"/>
</file>

<file path=xl/ctrlProps/ctrlProp6.xml><?xml version="1.0" encoding="utf-8"?>
<formControlPr xmlns="http://schemas.microsoft.com/office/spreadsheetml/2009/9/main" objectType="Drop" dropLines="4" dropStyle="combo" dx="25" fmlaLink="LookUps!$AF$2" fmlaRange="LookUps!$AF$7:$AF$13" val="0"/>
</file>

<file path=xl/ctrlProps/ctrlProp7.xml><?xml version="1.0" encoding="utf-8"?>
<formControlPr xmlns="http://schemas.microsoft.com/office/spreadsheetml/2009/9/main" objectType="Drop" dropLines="5" dropStyle="combo" dx="25" fmlaLink="LookUps!AB2" fmlaRange="LookUps!$AB$7:$AB$12" val="0"/>
</file>

<file path=xl/ctrlProps/ctrlProp8.xml><?xml version="1.0" encoding="utf-8"?>
<formControlPr xmlns="http://schemas.microsoft.com/office/spreadsheetml/2009/9/main" objectType="Drop" dropLines="5" dropStyle="combo" dx="25" fmlaLink="LookUps!X2" fmlaRange="LookUps!$X$7:$X$10" noThreeD="1" val="0"/>
</file>

<file path=xl/ctrlProps/ctrlProp9.xml><?xml version="1.0" encoding="utf-8"?>
<formControlPr xmlns="http://schemas.microsoft.com/office/spreadsheetml/2009/9/main" objectType="Drop" dropLines="5" dropStyle="combo" dx="25" fmlaLink="LookUps!$T$2" fmlaRange="LookUps!$T$7:$T$10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27</xdr:row>
      <xdr:rowOff>177800</xdr:rowOff>
    </xdr:from>
    <xdr:to>
      <xdr:col>10</xdr:col>
      <xdr:colOff>127000</xdr:colOff>
      <xdr:row>29</xdr:row>
      <xdr:rowOff>127000</xdr:rowOff>
    </xdr:to>
    <xdr:grpSp>
      <xdr:nvGrpSpPr>
        <xdr:cNvPr id="13091" name="Group 24"/>
        <xdr:cNvGrpSpPr>
          <a:grpSpLocks/>
        </xdr:cNvGrpSpPr>
      </xdr:nvGrpSpPr>
      <xdr:grpSpPr bwMode="auto">
        <a:xfrm>
          <a:off x="2190750" y="6076950"/>
          <a:ext cx="2838450" cy="342900"/>
          <a:chOff x="1675306" y="4837446"/>
          <a:chExt cx="2230390" cy="340063"/>
        </a:xfrm>
      </xdr:grpSpPr>
      <xdr:sp macro="" textlink="">
        <xdr:nvSpPr>
          <xdr:cNvPr id="10" name="Rounded Rectangle 9"/>
          <xdr:cNvSpPr/>
        </xdr:nvSpPr>
        <xdr:spPr>
          <a:xfrm>
            <a:off x="1675306" y="4837446"/>
            <a:ext cx="2230390" cy="34006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30</xdr:row>
      <xdr:rowOff>177800</xdr:rowOff>
    </xdr:from>
    <xdr:to>
      <xdr:col>10</xdr:col>
      <xdr:colOff>127000</xdr:colOff>
      <xdr:row>32</xdr:row>
      <xdr:rowOff>133350</xdr:rowOff>
    </xdr:to>
    <xdr:grpSp>
      <xdr:nvGrpSpPr>
        <xdr:cNvPr id="13092" name="Group 11"/>
        <xdr:cNvGrpSpPr>
          <a:grpSpLocks/>
        </xdr:cNvGrpSpPr>
      </xdr:nvGrpSpPr>
      <xdr:grpSpPr bwMode="auto">
        <a:xfrm>
          <a:off x="2190750" y="6623050"/>
          <a:ext cx="2838450" cy="349250"/>
          <a:chOff x="1690646" y="5455009"/>
          <a:chExt cx="2232329" cy="343152"/>
        </a:xfrm>
      </xdr:grpSpPr>
      <xdr:sp macro="" textlink="">
        <xdr:nvSpPr>
          <xdr:cNvPr id="9" name="Rounded Rectangle 8"/>
          <xdr:cNvSpPr/>
        </xdr:nvSpPr>
        <xdr:spPr>
          <a:xfrm>
            <a:off x="1690646" y="5455009"/>
            <a:ext cx="2232329" cy="343152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33</xdr:row>
      <xdr:rowOff>190500</xdr:rowOff>
    </xdr:from>
    <xdr:to>
      <xdr:col>10</xdr:col>
      <xdr:colOff>127000</xdr:colOff>
      <xdr:row>35</xdr:row>
      <xdr:rowOff>133350</xdr:rowOff>
    </xdr:to>
    <xdr:grpSp>
      <xdr:nvGrpSpPr>
        <xdr:cNvPr id="13093" name="Group 12"/>
        <xdr:cNvGrpSpPr>
          <a:grpSpLocks/>
        </xdr:cNvGrpSpPr>
      </xdr:nvGrpSpPr>
      <xdr:grpSpPr bwMode="auto">
        <a:xfrm>
          <a:off x="2190750" y="7181850"/>
          <a:ext cx="2838450" cy="336550"/>
          <a:chOff x="1690646" y="6030402"/>
          <a:chExt cx="2232329" cy="344931"/>
        </a:xfrm>
      </xdr:grpSpPr>
      <xdr:sp macro="" textlink="">
        <xdr:nvSpPr>
          <xdr:cNvPr id="8" name="Rounded Rectangle 7"/>
          <xdr:cNvSpPr/>
        </xdr:nvSpPr>
        <xdr:spPr>
          <a:xfrm>
            <a:off x="1690646" y="6030402"/>
            <a:ext cx="2232329" cy="34493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36</xdr:row>
      <xdr:rowOff>190500</xdr:rowOff>
    </xdr:from>
    <xdr:to>
      <xdr:col>10</xdr:col>
      <xdr:colOff>127000</xdr:colOff>
      <xdr:row>38</xdr:row>
      <xdr:rowOff>133350</xdr:rowOff>
    </xdr:to>
    <xdr:grpSp>
      <xdr:nvGrpSpPr>
        <xdr:cNvPr id="13094" name="Group 14"/>
        <xdr:cNvGrpSpPr>
          <a:grpSpLocks/>
        </xdr:cNvGrpSpPr>
      </xdr:nvGrpSpPr>
      <xdr:grpSpPr bwMode="auto">
        <a:xfrm>
          <a:off x="2190750" y="7727950"/>
          <a:ext cx="2838450" cy="336550"/>
          <a:chOff x="1690646" y="6542930"/>
          <a:chExt cx="2232329" cy="344871"/>
        </a:xfrm>
      </xdr:grpSpPr>
      <xdr:sp macro="" textlink="">
        <xdr:nvSpPr>
          <xdr:cNvPr id="7" name="Rounded Rectangle 6"/>
          <xdr:cNvSpPr/>
        </xdr:nvSpPr>
        <xdr:spPr>
          <a:xfrm>
            <a:off x="1690646" y="6542930"/>
            <a:ext cx="2232329" cy="34487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39</xdr:row>
      <xdr:rowOff>190500</xdr:rowOff>
    </xdr:from>
    <xdr:to>
      <xdr:col>10</xdr:col>
      <xdr:colOff>127000</xdr:colOff>
      <xdr:row>41</xdr:row>
      <xdr:rowOff>133350</xdr:rowOff>
    </xdr:to>
    <xdr:grpSp>
      <xdr:nvGrpSpPr>
        <xdr:cNvPr id="13095" name="Group 15"/>
        <xdr:cNvGrpSpPr>
          <a:grpSpLocks/>
        </xdr:cNvGrpSpPr>
      </xdr:nvGrpSpPr>
      <xdr:grpSpPr bwMode="auto">
        <a:xfrm>
          <a:off x="2190750" y="8274050"/>
          <a:ext cx="2838450" cy="336550"/>
          <a:chOff x="1690646" y="7192617"/>
          <a:chExt cx="2232329" cy="344811"/>
        </a:xfrm>
      </xdr:grpSpPr>
      <xdr:sp macro="" textlink="">
        <xdr:nvSpPr>
          <xdr:cNvPr id="6" name="Rounded Rectangle 5"/>
          <xdr:cNvSpPr/>
        </xdr:nvSpPr>
        <xdr:spPr>
          <a:xfrm>
            <a:off x="1690646" y="7192617"/>
            <a:ext cx="2232329" cy="34481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42</xdr:row>
      <xdr:rowOff>177800</xdr:rowOff>
    </xdr:from>
    <xdr:to>
      <xdr:col>10</xdr:col>
      <xdr:colOff>127000</xdr:colOff>
      <xdr:row>44</xdr:row>
      <xdr:rowOff>133350</xdr:rowOff>
    </xdr:to>
    <xdr:grpSp>
      <xdr:nvGrpSpPr>
        <xdr:cNvPr id="13096" name="Group 16"/>
        <xdr:cNvGrpSpPr>
          <a:grpSpLocks/>
        </xdr:cNvGrpSpPr>
      </xdr:nvGrpSpPr>
      <xdr:grpSpPr bwMode="auto">
        <a:xfrm>
          <a:off x="2190750" y="8807450"/>
          <a:ext cx="2838450" cy="349250"/>
          <a:chOff x="1690646" y="7865828"/>
          <a:chExt cx="2232329" cy="344325"/>
        </a:xfrm>
      </xdr:grpSpPr>
      <xdr:sp macro="" textlink="">
        <xdr:nvSpPr>
          <xdr:cNvPr id="5" name="Rounded Rectangle 4"/>
          <xdr:cNvSpPr/>
        </xdr:nvSpPr>
        <xdr:spPr>
          <a:xfrm>
            <a:off x="1690646" y="7865828"/>
            <a:ext cx="2232329" cy="344325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45</xdr:row>
      <xdr:rowOff>177800</xdr:rowOff>
    </xdr:from>
    <xdr:to>
      <xdr:col>10</xdr:col>
      <xdr:colOff>127000</xdr:colOff>
      <xdr:row>47</xdr:row>
      <xdr:rowOff>133350</xdr:rowOff>
    </xdr:to>
    <xdr:grpSp>
      <xdr:nvGrpSpPr>
        <xdr:cNvPr id="13097" name="Group 17"/>
        <xdr:cNvGrpSpPr>
          <a:grpSpLocks/>
        </xdr:cNvGrpSpPr>
      </xdr:nvGrpSpPr>
      <xdr:grpSpPr bwMode="auto">
        <a:xfrm>
          <a:off x="2190750" y="9353550"/>
          <a:ext cx="2838450" cy="349250"/>
          <a:chOff x="1690646" y="8431696"/>
          <a:chExt cx="2232329" cy="344324"/>
        </a:xfrm>
      </xdr:grpSpPr>
      <xdr:sp macro="" textlink="">
        <xdr:nvSpPr>
          <xdr:cNvPr id="3" name="Rounded Rectangle 2"/>
          <xdr:cNvSpPr/>
        </xdr:nvSpPr>
        <xdr:spPr>
          <a:xfrm>
            <a:off x="1690646" y="8431696"/>
            <a:ext cx="2232329" cy="344324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50</xdr:row>
      <xdr:rowOff>57150</xdr:rowOff>
    </xdr:from>
    <xdr:to>
      <xdr:col>10</xdr:col>
      <xdr:colOff>127000</xdr:colOff>
      <xdr:row>52</xdr:row>
      <xdr:rowOff>0</xdr:rowOff>
    </xdr:to>
    <xdr:grpSp>
      <xdr:nvGrpSpPr>
        <xdr:cNvPr id="13098" name="Group 18"/>
        <xdr:cNvGrpSpPr>
          <a:grpSpLocks/>
        </xdr:cNvGrpSpPr>
      </xdr:nvGrpSpPr>
      <xdr:grpSpPr bwMode="auto">
        <a:xfrm>
          <a:off x="2190750" y="10033000"/>
          <a:ext cx="2838450" cy="336550"/>
          <a:chOff x="1690646" y="8958800"/>
          <a:chExt cx="2232329" cy="347955"/>
        </a:xfrm>
      </xdr:grpSpPr>
      <xdr:sp macro="" textlink="">
        <xdr:nvSpPr>
          <xdr:cNvPr id="4" name="Rounded Rectangle 3"/>
          <xdr:cNvSpPr/>
        </xdr:nvSpPr>
        <xdr:spPr>
          <a:xfrm>
            <a:off x="1690646" y="8958800"/>
            <a:ext cx="2232329" cy="347955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11</xdr:row>
      <xdr:rowOff>38100</xdr:rowOff>
    </xdr:from>
    <xdr:to>
      <xdr:col>10</xdr:col>
      <xdr:colOff>127000</xdr:colOff>
      <xdr:row>12</xdr:row>
      <xdr:rowOff>190500</xdr:rowOff>
    </xdr:to>
    <xdr:grpSp>
      <xdr:nvGrpSpPr>
        <xdr:cNvPr id="13099" name="Group 19"/>
        <xdr:cNvGrpSpPr>
          <a:grpSpLocks/>
        </xdr:cNvGrpSpPr>
      </xdr:nvGrpSpPr>
      <xdr:grpSpPr bwMode="auto">
        <a:xfrm>
          <a:off x="2190750" y="3181350"/>
          <a:ext cx="2838450" cy="349250"/>
          <a:chOff x="1683026" y="2368826"/>
          <a:chExt cx="2232329" cy="351183"/>
        </a:xfrm>
      </xdr:grpSpPr>
      <xdr:sp macro="" textlink="">
        <xdr:nvSpPr>
          <xdr:cNvPr id="2" name="Rounded Rectangle 1"/>
          <xdr:cNvSpPr/>
        </xdr:nvSpPr>
        <xdr:spPr>
          <a:xfrm>
            <a:off x="1683026" y="2368826"/>
            <a:ext cx="2232329" cy="35118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38100</xdr:colOff>
      <xdr:row>55</xdr:row>
      <xdr:rowOff>152400</xdr:rowOff>
    </xdr:from>
    <xdr:to>
      <xdr:col>9</xdr:col>
      <xdr:colOff>1536700</xdr:colOff>
      <xdr:row>62</xdr:row>
      <xdr:rowOff>133350</xdr:rowOff>
    </xdr:to>
    <xdr:grpSp>
      <xdr:nvGrpSpPr>
        <xdr:cNvPr id="13100" name="Group 27"/>
        <xdr:cNvGrpSpPr>
          <a:grpSpLocks/>
        </xdr:cNvGrpSpPr>
      </xdr:nvGrpSpPr>
      <xdr:grpSpPr bwMode="auto">
        <a:xfrm>
          <a:off x="584200" y="10941050"/>
          <a:ext cx="3251200" cy="1200150"/>
          <a:chOff x="133350" y="9154954"/>
          <a:chExt cx="3109674" cy="1328261"/>
        </a:xfrm>
      </xdr:grpSpPr>
      <xdr:grpSp>
        <xdr:nvGrpSpPr>
          <xdr:cNvPr id="13103" name="Group 65"/>
          <xdr:cNvGrpSpPr>
            <a:grpSpLocks/>
          </xdr:cNvGrpSpPr>
        </xdr:nvGrpSpPr>
        <xdr:grpSpPr bwMode="auto">
          <a:xfrm>
            <a:off x="220980" y="9447848"/>
            <a:ext cx="2926264" cy="899234"/>
            <a:chOff x="4869180" y="7391400"/>
            <a:chExt cx="2959840" cy="896853"/>
          </a:xfrm>
        </xdr:grpSpPr>
        <xdr:grpSp>
          <xdr:nvGrpSpPr>
            <xdr:cNvPr id="13105" name="Group 66"/>
            <xdr:cNvGrpSpPr>
              <a:grpSpLocks/>
            </xdr:cNvGrpSpPr>
          </xdr:nvGrpSpPr>
          <xdr:grpSpPr bwMode="auto">
            <a:xfrm>
              <a:off x="5821608" y="7391400"/>
              <a:ext cx="2007412" cy="785956"/>
              <a:chOff x="1494693" y="0"/>
              <a:chExt cx="3150334" cy="1626577"/>
            </a:xfrm>
          </xdr:grpSpPr>
          <xdr:sp macro="" textlink="">
            <xdr:nvSpPr>
              <xdr:cNvPr id="69" name="Rectangle 68"/>
              <xdr:cNvSpPr/>
            </xdr:nvSpPr>
            <xdr:spPr>
              <a:xfrm>
                <a:off x="1692679" y="1049126"/>
                <a:ext cx="1234041" cy="478697"/>
              </a:xfrm>
              <a:prstGeom prst="rect">
                <a:avLst/>
              </a:prstGeom>
              <a:solidFill>
                <a:schemeClr val="tx2">
                  <a:lumMod val="60000"/>
                  <a:lumOff val="40000"/>
                </a:schemeClr>
              </a:solidFill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0" name="Rectangle 69"/>
              <xdr:cNvSpPr/>
            </xdr:nvSpPr>
            <xdr:spPr>
              <a:xfrm>
                <a:off x="1692679" y="483393"/>
                <a:ext cx="1234041" cy="565732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1" name="Isosceles Triangle 70"/>
              <xdr:cNvSpPr/>
            </xdr:nvSpPr>
            <xdr:spPr>
              <a:xfrm>
                <a:off x="1490219" y="4697"/>
                <a:ext cx="1619679" cy="478697"/>
              </a:xfrm>
              <a:prstGeom prst="triangle">
                <a:avLst/>
              </a:prstGeom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2" name="Freeform 71"/>
              <xdr:cNvSpPr/>
            </xdr:nvSpPr>
            <xdr:spPr>
              <a:xfrm flipH="1">
                <a:off x="2965284" y="1078138"/>
                <a:ext cx="1677525" cy="391661"/>
              </a:xfrm>
              <a:custGeom>
                <a:avLst/>
                <a:gdLst>
                  <a:gd name="connsiteX0" fmla="*/ 1679331 w 1679331"/>
                  <a:gd name="connsiteY0" fmla="*/ 0 h 405245"/>
                  <a:gd name="connsiteX1" fmla="*/ 1591408 w 1679331"/>
                  <a:gd name="connsiteY1" fmla="*/ 8792 h 405245"/>
                  <a:gd name="connsiteX2" fmla="*/ 1424354 w 1679331"/>
                  <a:gd name="connsiteY2" fmla="*/ 17585 h 405245"/>
                  <a:gd name="connsiteX3" fmla="*/ 1397977 w 1679331"/>
                  <a:gd name="connsiteY3" fmla="*/ 26377 h 405245"/>
                  <a:gd name="connsiteX4" fmla="*/ 1362808 w 1679331"/>
                  <a:gd name="connsiteY4" fmla="*/ 35169 h 405245"/>
                  <a:gd name="connsiteX5" fmla="*/ 1336431 w 1679331"/>
                  <a:gd name="connsiteY5" fmla="*/ 43961 h 405245"/>
                  <a:gd name="connsiteX6" fmla="*/ 1274885 w 1679331"/>
                  <a:gd name="connsiteY6" fmla="*/ 52754 h 405245"/>
                  <a:gd name="connsiteX7" fmla="*/ 1186962 w 1679331"/>
                  <a:gd name="connsiteY7" fmla="*/ 79131 h 405245"/>
                  <a:gd name="connsiteX8" fmla="*/ 1134208 w 1679331"/>
                  <a:gd name="connsiteY8" fmla="*/ 114300 h 405245"/>
                  <a:gd name="connsiteX9" fmla="*/ 1072662 w 1679331"/>
                  <a:gd name="connsiteY9" fmla="*/ 131885 h 405245"/>
                  <a:gd name="connsiteX10" fmla="*/ 993531 w 1679331"/>
                  <a:gd name="connsiteY10" fmla="*/ 149469 h 405245"/>
                  <a:gd name="connsiteX11" fmla="*/ 967154 w 1679331"/>
                  <a:gd name="connsiteY11" fmla="*/ 167054 h 405245"/>
                  <a:gd name="connsiteX12" fmla="*/ 940777 w 1679331"/>
                  <a:gd name="connsiteY12" fmla="*/ 193431 h 405245"/>
                  <a:gd name="connsiteX13" fmla="*/ 888023 w 1679331"/>
                  <a:gd name="connsiteY13" fmla="*/ 211015 h 405245"/>
                  <a:gd name="connsiteX14" fmla="*/ 861646 w 1679331"/>
                  <a:gd name="connsiteY14" fmla="*/ 219808 h 405245"/>
                  <a:gd name="connsiteX15" fmla="*/ 808892 w 1679331"/>
                  <a:gd name="connsiteY15" fmla="*/ 246185 h 405245"/>
                  <a:gd name="connsiteX16" fmla="*/ 720969 w 1679331"/>
                  <a:gd name="connsiteY16" fmla="*/ 272561 h 405245"/>
                  <a:gd name="connsiteX17" fmla="*/ 633046 w 1679331"/>
                  <a:gd name="connsiteY17" fmla="*/ 325315 h 405245"/>
                  <a:gd name="connsiteX18" fmla="*/ 580292 w 1679331"/>
                  <a:gd name="connsiteY18" fmla="*/ 342900 h 405245"/>
                  <a:gd name="connsiteX19" fmla="*/ 501162 w 1679331"/>
                  <a:gd name="connsiteY19" fmla="*/ 351692 h 405245"/>
                  <a:gd name="connsiteX20" fmla="*/ 272562 w 1679331"/>
                  <a:gd name="connsiteY20" fmla="*/ 369277 h 405245"/>
                  <a:gd name="connsiteX21" fmla="*/ 167054 w 1679331"/>
                  <a:gd name="connsiteY21" fmla="*/ 386861 h 405245"/>
                  <a:gd name="connsiteX22" fmla="*/ 114300 w 1679331"/>
                  <a:gd name="connsiteY22" fmla="*/ 395654 h 405245"/>
                  <a:gd name="connsiteX23" fmla="*/ 70338 w 1679331"/>
                  <a:gd name="connsiteY23" fmla="*/ 404446 h 405245"/>
                  <a:gd name="connsiteX24" fmla="*/ 0 w 1679331"/>
                  <a:gd name="connsiteY24" fmla="*/ 404446 h 40524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679331" h="405245">
                    <a:moveTo>
                      <a:pt x="1679331" y="0"/>
                    </a:moveTo>
                    <a:cubicBezTo>
                      <a:pt x="1650023" y="2931"/>
                      <a:pt x="1620792" y="6765"/>
                      <a:pt x="1591408" y="8792"/>
                    </a:cubicBezTo>
                    <a:cubicBezTo>
                      <a:pt x="1535778" y="12629"/>
                      <a:pt x="1479887" y="12536"/>
                      <a:pt x="1424354" y="17585"/>
                    </a:cubicBezTo>
                    <a:cubicBezTo>
                      <a:pt x="1415124" y="18424"/>
                      <a:pt x="1406888" y="23831"/>
                      <a:pt x="1397977" y="26377"/>
                    </a:cubicBezTo>
                    <a:cubicBezTo>
                      <a:pt x="1386358" y="29697"/>
                      <a:pt x="1374427" y="31849"/>
                      <a:pt x="1362808" y="35169"/>
                    </a:cubicBezTo>
                    <a:cubicBezTo>
                      <a:pt x="1353897" y="37715"/>
                      <a:pt x="1345519" y="42143"/>
                      <a:pt x="1336431" y="43961"/>
                    </a:cubicBezTo>
                    <a:cubicBezTo>
                      <a:pt x="1316110" y="48025"/>
                      <a:pt x="1295400" y="49823"/>
                      <a:pt x="1274885" y="52754"/>
                    </a:cubicBezTo>
                    <a:cubicBezTo>
                      <a:pt x="1210667" y="74159"/>
                      <a:pt x="1240113" y="65842"/>
                      <a:pt x="1186962" y="79131"/>
                    </a:cubicBezTo>
                    <a:cubicBezTo>
                      <a:pt x="1169377" y="90854"/>
                      <a:pt x="1154711" y="109175"/>
                      <a:pt x="1134208" y="114300"/>
                    </a:cubicBezTo>
                    <a:cubicBezTo>
                      <a:pt x="1024258" y="141786"/>
                      <a:pt x="1160958" y="106657"/>
                      <a:pt x="1072662" y="131885"/>
                    </a:cubicBezTo>
                    <a:cubicBezTo>
                      <a:pt x="1043699" y="140160"/>
                      <a:pt x="1023737" y="143428"/>
                      <a:pt x="993531" y="149469"/>
                    </a:cubicBezTo>
                    <a:cubicBezTo>
                      <a:pt x="984739" y="155331"/>
                      <a:pt x="975272" y="160289"/>
                      <a:pt x="967154" y="167054"/>
                    </a:cubicBezTo>
                    <a:cubicBezTo>
                      <a:pt x="957602" y="175014"/>
                      <a:pt x="951647" y="187392"/>
                      <a:pt x="940777" y="193431"/>
                    </a:cubicBezTo>
                    <a:cubicBezTo>
                      <a:pt x="924574" y="202433"/>
                      <a:pt x="905608" y="205153"/>
                      <a:pt x="888023" y="211015"/>
                    </a:cubicBezTo>
                    <a:cubicBezTo>
                      <a:pt x="879231" y="213946"/>
                      <a:pt x="869358" y="214667"/>
                      <a:pt x="861646" y="219808"/>
                    </a:cubicBezTo>
                    <a:cubicBezTo>
                      <a:pt x="832748" y="239073"/>
                      <a:pt x="840741" y="237085"/>
                      <a:pt x="808892" y="246185"/>
                    </a:cubicBezTo>
                    <a:cubicBezTo>
                      <a:pt x="779444" y="254599"/>
                      <a:pt x="748827" y="258632"/>
                      <a:pt x="720969" y="272561"/>
                    </a:cubicBezTo>
                    <a:cubicBezTo>
                      <a:pt x="666897" y="299598"/>
                      <a:pt x="696706" y="282876"/>
                      <a:pt x="633046" y="325315"/>
                    </a:cubicBezTo>
                    <a:cubicBezTo>
                      <a:pt x="617623" y="335597"/>
                      <a:pt x="597877" y="337038"/>
                      <a:pt x="580292" y="342900"/>
                    </a:cubicBezTo>
                    <a:cubicBezTo>
                      <a:pt x="555115" y="351293"/>
                      <a:pt x="527496" y="348400"/>
                      <a:pt x="501162" y="351692"/>
                    </a:cubicBezTo>
                    <a:cubicBezTo>
                      <a:pt x="355597" y="369888"/>
                      <a:pt x="537847" y="355315"/>
                      <a:pt x="272562" y="369277"/>
                    </a:cubicBezTo>
                    <a:lnTo>
                      <a:pt x="167054" y="386861"/>
                    </a:lnTo>
                    <a:cubicBezTo>
                      <a:pt x="149469" y="389792"/>
                      <a:pt x="131781" y="392158"/>
                      <a:pt x="114300" y="395654"/>
                    </a:cubicBezTo>
                    <a:cubicBezTo>
                      <a:pt x="99646" y="398585"/>
                      <a:pt x="85238" y="403300"/>
                      <a:pt x="70338" y="404446"/>
                    </a:cubicBezTo>
                    <a:cubicBezTo>
                      <a:pt x="46961" y="406244"/>
                      <a:pt x="23446" y="404446"/>
                      <a:pt x="0" y="404446"/>
                    </a:cubicBezTo>
                  </a:path>
                </a:pathLst>
              </a:custGeom>
            </xdr:spPr>
            <xdr:style>
              <a:lnRef idx="2">
                <a:schemeClr val="accent3"/>
              </a:lnRef>
              <a:fillRef idx="0">
                <a:schemeClr val="accent3"/>
              </a:fillRef>
              <a:effectRef idx="1">
                <a:schemeClr val="accent3"/>
              </a:effectRef>
              <a:fontRef idx="minor">
                <a:schemeClr val="tx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3" name="Text Box 2"/>
              <xdr:cNvSpPr txBox="1">
                <a:spLocks noChangeArrowheads="1"/>
              </xdr:cNvSpPr>
            </xdr:nvSpPr>
            <xdr:spPr bwMode="auto">
              <a:xfrm>
                <a:off x="1721601" y="599441"/>
                <a:ext cx="1205119" cy="3191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15000"/>
                  </a:lnSpc>
                  <a:spcBef>
                    <a:spcPts val="0"/>
                  </a:spcBef>
                  <a:spcAft>
                    <a:spcPts val="1000"/>
                  </a:spcAft>
                </a:pPr>
                <a:r>
                  <a:rPr lang="en-US" sz="800">
                    <a:effectLst/>
                    <a:latin typeface="Calibri"/>
                    <a:ea typeface="Calibri"/>
                    <a:cs typeface="Times New Roman"/>
                  </a:rPr>
                  <a:t>Above Grade</a:t>
                </a:r>
              </a:p>
            </xdr:txBody>
          </xdr:sp>
          <xdr:sp macro="" textlink="">
            <xdr:nvSpPr>
              <xdr:cNvPr id="74" name="Text Box 2"/>
              <xdr:cNvSpPr txBox="1">
                <a:spLocks noChangeArrowheads="1"/>
              </xdr:cNvSpPr>
            </xdr:nvSpPr>
            <xdr:spPr bwMode="auto">
              <a:xfrm>
                <a:off x="1721601" y="1179679"/>
                <a:ext cx="1301528" cy="348143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15000"/>
                  </a:lnSpc>
                  <a:spcBef>
                    <a:spcPts val="0"/>
                  </a:spcBef>
                  <a:spcAft>
                    <a:spcPts val="1000"/>
                  </a:spcAft>
                </a:pPr>
                <a:r>
                  <a:rPr lang="en-US" sz="800">
                    <a:effectLst/>
                    <a:latin typeface="Calibri"/>
                    <a:ea typeface="Calibri"/>
                    <a:cs typeface="Times New Roman"/>
                  </a:rPr>
                  <a:t>Below Grade</a:t>
                </a:r>
              </a:p>
            </xdr:txBody>
          </xdr:sp>
        </xdr:grpSp>
        <xdr:sp macro="" textlink="">
          <xdr:nvSpPr>
            <xdr:cNvPr id="68" name="Freeform 67"/>
            <xdr:cNvSpPr/>
          </xdr:nvSpPr>
          <xdr:spPr>
            <a:xfrm rot="10800000" flipH="1" flipV="1">
              <a:off x="4866550" y="8087583"/>
              <a:ext cx="1068929" cy="203268"/>
            </a:xfrm>
            <a:custGeom>
              <a:avLst/>
              <a:gdLst>
                <a:gd name="connsiteX0" fmla="*/ 1679331 w 1679331"/>
                <a:gd name="connsiteY0" fmla="*/ 0 h 405245"/>
                <a:gd name="connsiteX1" fmla="*/ 1591408 w 1679331"/>
                <a:gd name="connsiteY1" fmla="*/ 8792 h 405245"/>
                <a:gd name="connsiteX2" fmla="*/ 1424354 w 1679331"/>
                <a:gd name="connsiteY2" fmla="*/ 17585 h 405245"/>
                <a:gd name="connsiteX3" fmla="*/ 1397977 w 1679331"/>
                <a:gd name="connsiteY3" fmla="*/ 26377 h 405245"/>
                <a:gd name="connsiteX4" fmla="*/ 1362808 w 1679331"/>
                <a:gd name="connsiteY4" fmla="*/ 35169 h 405245"/>
                <a:gd name="connsiteX5" fmla="*/ 1336431 w 1679331"/>
                <a:gd name="connsiteY5" fmla="*/ 43961 h 405245"/>
                <a:gd name="connsiteX6" fmla="*/ 1274885 w 1679331"/>
                <a:gd name="connsiteY6" fmla="*/ 52754 h 405245"/>
                <a:gd name="connsiteX7" fmla="*/ 1186962 w 1679331"/>
                <a:gd name="connsiteY7" fmla="*/ 79131 h 405245"/>
                <a:gd name="connsiteX8" fmla="*/ 1134208 w 1679331"/>
                <a:gd name="connsiteY8" fmla="*/ 114300 h 405245"/>
                <a:gd name="connsiteX9" fmla="*/ 1072662 w 1679331"/>
                <a:gd name="connsiteY9" fmla="*/ 131885 h 405245"/>
                <a:gd name="connsiteX10" fmla="*/ 993531 w 1679331"/>
                <a:gd name="connsiteY10" fmla="*/ 149469 h 405245"/>
                <a:gd name="connsiteX11" fmla="*/ 967154 w 1679331"/>
                <a:gd name="connsiteY11" fmla="*/ 167054 h 405245"/>
                <a:gd name="connsiteX12" fmla="*/ 940777 w 1679331"/>
                <a:gd name="connsiteY12" fmla="*/ 193431 h 405245"/>
                <a:gd name="connsiteX13" fmla="*/ 888023 w 1679331"/>
                <a:gd name="connsiteY13" fmla="*/ 211015 h 405245"/>
                <a:gd name="connsiteX14" fmla="*/ 861646 w 1679331"/>
                <a:gd name="connsiteY14" fmla="*/ 219808 h 405245"/>
                <a:gd name="connsiteX15" fmla="*/ 808892 w 1679331"/>
                <a:gd name="connsiteY15" fmla="*/ 246185 h 405245"/>
                <a:gd name="connsiteX16" fmla="*/ 720969 w 1679331"/>
                <a:gd name="connsiteY16" fmla="*/ 272561 h 405245"/>
                <a:gd name="connsiteX17" fmla="*/ 633046 w 1679331"/>
                <a:gd name="connsiteY17" fmla="*/ 325315 h 405245"/>
                <a:gd name="connsiteX18" fmla="*/ 580292 w 1679331"/>
                <a:gd name="connsiteY18" fmla="*/ 342900 h 405245"/>
                <a:gd name="connsiteX19" fmla="*/ 501162 w 1679331"/>
                <a:gd name="connsiteY19" fmla="*/ 351692 h 405245"/>
                <a:gd name="connsiteX20" fmla="*/ 272562 w 1679331"/>
                <a:gd name="connsiteY20" fmla="*/ 369277 h 405245"/>
                <a:gd name="connsiteX21" fmla="*/ 167054 w 1679331"/>
                <a:gd name="connsiteY21" fmla="*/ 386861 h 405245"/>
                <a:gd name="connsiteX22" fmla="*/ 114300 w 1679331"/>
                <a:gd name="connsiteY22" fmla="*/ 395654 h 405245"/>
                <a:gd name="connsiteX23" fmla="*/ 70338 w 1679331"/>
                <a:gd name="connsiteY23" fmla="*/ 404446 h 405245"/>
                <a:gd name="connsiteX24" fmla="*/ 0 w 1679331"/>
                <a:gd name="connsiteY24" fmla="*/ 404446 h 4052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</a:cxnLst>
              <a:rect l="l" t="t" r="r" b="b"/>
              <a:pathLst>
                <a:path w="1679331" h="405245">
                  <a:moveTo>
                    <a:pt x="1679331" y="0"/>
                  </a:moveTo>
                  <a:cubicBezTo>
                    <a:pt x="1650023" y="2931"/>
                    <a:pt x="1620792" y="6765"/>
                    <a:pt x="1591408" y="8792"/>
                  </a:cubicBezTo>
                  <a:cubicBezTo>
                    <a:pt x="1535778" y="12629"/>
                    <a:pt x="1479887" y="12536"/>
                    <a:pt x="1424354" y="17585"/>
                  </a:cubicBezTo>
                  <a:cubicBezTo>
                    <a:pt x="1415124" y="18424"/>
                    <a:pt x="1406888" y="23831"/>
                    <a:pt x="1397977" y="26377"/>
                  </a:cubicBezTo>
                  <a:cubicBezTo>
                    <a:pt x="1386358" y="29697"/>
                    <a:pt x="1374427" y="31849"/>
                    <a:pt x="1362808" y="35169"/>
                  </a:cubicBezTo>
                  <a:cubicBezTo>
                    <a:pt x="1353897" y="37715"/>
                    <a:pt x="1345519" y="42143"/>
                    <a:pt x="1336431" y="43961"/>
                  </a:cubicBezTo>
                  <a:cubicBezTo>
                    <a:pt x="1316110" y="48025"/>
                    <a:pt x="1295400" y="49823"/>
                    <a:pt x="1274885" y="52754"/>
                  </a:cubicBezTo>
                  <a:cubicBezTo>
                    <a:pt x="1210667" y="74159"/>
                    <a:pt x="1240113" y="65842"/>
                    <a:pt x="1186962" y="79131"/>
                  </a:cubicBezTo>
                  <a:cubicBezTo>
                    <a:pt x="1169377" y="90854"/>
                    <a:pt x="1154711" y="109175"/>
                    <a:pt x="1134208" y="114300"/>
                  </a:cubicBezTo>
                  <a:cubicBezTo>
                    <a:pt x="1024258" y="141786"/>
                    <a:pt x="1160958" y="106657"/>
                    <a:pt x="1072662" y="131885"/>
                  </a:cubicBezTo>
                  <a:cubicBezTo>
                    <a:pt x="1043699" y="140160"/>
                    <a:pt x="1023737" y="143428"/>
                    <a:pt x="993531" y="149469"/>
                  </a:cubicBezTo>
                  <a:cubicBezTo>
                    <a:pt x="984739" y="155331"/>
                    <a:pt x="975272" y="160289"/>
                    <a:pt x="967154" y="167054"/>
                  </a:cubicBezTo>
                  <a:cubicBezTo>
                    <a:pt x="957602" y="175014"/>
                    <a:pt x="951647" y="187392"/>
                    <a:pt x="940777" y="193431"/>
                  </a:cubicBezTo>
                  <a:cubicBezTo>
                    <a:pt x="924574" y="202433"/>
                    <a:pt x="905608" y="205153"/>
                    <a:pt x="888023" y="211015"/>
                  </a:cubicBezTo>
                  <a:cubicBezTo>
                    <a:pt x="879231" y="213946"/>
                    <a:pt x="869358" y="214667"/>
                    <a:pt x="861646" y="219808"/>
                  </a:cubicBezTo>
                  <a:cubicBezTo>
                    <a:pt x="832748" y="239073"/>
                    <a:pt x="840741" y="237085"/>
                    <a:pt x="808892" y="246185"/>
                  </a:cubicBezTo>
                  <a:cubicBezTo>
                    <a:pt x="779444" y="254599"/>
                    <a:pt x="748827" y="258632"/>
                    <a:pt x="720969" y="272561"/>
                  </a:cubicBezTo>
                  <a:cubicBezTo>
                    <a:pt x="666897" y="299598"/>
                    <a:pt x="696706" y="282876"/>
                    <a:pt x="633046" y="325315"/>
                  </a:cubicBezTo>
                  <a:cubicBezTo>
                    <a:pt x="617623" y="335597"/>
                    <a:pt x="597877" y="337038"/>
                    <a:pt x="580292" y="342900"/>
                  </a:cubicBezTo>
                  <a:cubicBezTo>
                    <a:pt x="555115" y="351293"/>
                    <a:pt x="527496" y="348400"/>
                    <a:pt x="501162" y="351692"/>
                  </a:cubicBezTo>
                  <a:cubicBezTo>
                    <a:pt x="355597" y="369888"/>
                    <a:pt x="537847" y="355315"/>
                    <a:pt x="272562" y="369277"/>
                  </a:cubicBezTo>
                  <a:lnTo>
                    <a:pt x="167054" y="386861"/>
                  </a:lnTo>
                  <a:cubicBezTo>
                    <a:pt x="149469" y="389792"/>
                    <a:pt x="131781" y="392158"/>
                    <a:pt x="114300" y="395654"/>
                  </a:cubicBezTo>
                  <a:cubicBezTo>
                    <a:pt x="99646" y="398585"/>
                    <a:pt x="85238" y="403300"/>
                    <a:pt x="70338" y="404446"/>
                  </a:cubicBezTo>
                  <a:cubicBezTo>
                    <a:pt x="46961" y="406244"/>
                    <a:pt x="23446" y="404446"/>
                    <a:pt x="0" y="404446"/>
                  </a:cubicBezTo>
                </a:path>
              </a:pathLst>
            </a:custGeom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14" name="Rectangle 13"/>
          <xdr:cNvSpPr/>
        </xdr:nvSpPr>
        <xdr:spPr>
          <a:xfrm>
            <a:off x="133350" y="9154954"/>
            <a:ext cx="3109674" cy="132826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u="sng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Figure 1</a:t>
            </a:r>
            <a:r>
              <a:rPr lang="en-US" sz="1100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.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946150</xdr:colOff>
          <xdr:row>6</xdr:row>
          <xdr:rowOff>31750</xdr:rowOff>
        </xdr:from>
        <xdr:to>
          <xdr:col>9</xdr:col>
          <xdr:colOff>2216150</xdr:colOff>
          <xdr:row>8</xdr:row>
          <xdr:rowOff>19050</xdr:rowOff>
        </xdr:to>
        <xdr:sp macro="" textlink="">
          <xdr:nvSpPr>
            <xdr:cNvPr id="10263" name="Option Button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Other Systems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158750</xdr:colOff>
          <xdr:row>6</xdr:row>
          <xdr:rowOff>38100</xdr:rowOff>
        </xdr:from>
        <xdr:to>
          <xdr:col>11</xdr:col>
          <xdr:colOff>508000</xdr:colOff>
          <xdr:row>8</xdr:row>
          <xdr:rowOff>0</xdr:rowOff>
        </xdr:to>
        <xdr:sp macro="" textlink="">
          <xdr:nvSpPr>
            <xdr:cNvPr id="10264" name="Option Button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Heat Pump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11</xdr:row>
          <xdr:rowOff>114300</xdr:rowOff>
        </xdr:from>
        <xdr:to>
          <xdr:col>10</xdr:col>
          <xdr:colOff>0</xdr:colOff>
          <xdr:row>12</xdr:row>
          <xdr:rowOff>101600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63500</xdr:colOff>
          <xdr:row>50</xdr:row>
          <xdr:rowOff>120650</xdr:rowOff>
        </xdr:from>
        <xdr:to>
          <xdr:col>10</xdr:col>
          <xdr:colOff>0</xdr:colOff>
          <xdr:row>51</xdr:row>
          <xdr:rowOff>114300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46</xdr:row>
          <xdr:rowOff>57150</xdr:rowOff>
        </xdr:from>
        <xdr:to>
          <xdr:col>10</xdr:col>
          <xdr:colOff>0</xdr:colOff>
          <xdr:row>47</xdr:row>
          <xdr:rowOff>57150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63500</xdr:colOff>
          <xdr:row>43</xdr:row>
          <xdr:rowOff>57150</xdr:rowOff>
        </xdr:from>
        <xdr:to>
          <xdr:col>10</xdr:col>
          <xdr:colOff>0</xdr:colOff>
          <xdr:row>44</xdr:row>
          <xdr:rowOff>57150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40</xdr:row>
          <xdr:rowOff>57150</xdr:rowOff>
        </xdr:from>
        <xdr:to>
          <xdr:col>10</xdr:col>
          <xdr:colOff>0</xdr:colOff>
          <xdr:row>41</xdr:row>
          <xdr:rowOff>50800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37</xdr:row>
          <xdr:rowOff>63500</xdr:rowOff>
        </xdr:from>
        <xdr:to>
          <xdr:col>10</xdr:col>
          <xdr:colOff>0</xdr:colOff>
          <xdr:row>38</xdr:row>
          <xdr:rowOff>57150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34</xdr:row>
          <xdr:rowOff>57150</xdr:rowOff>
        </xdr:from>
        <xdr:to>
          <xdr:col>10</xdr:col>
          <xdr:colOff>0</xdr:colOff>
          <xdr:row>35</xdr:row>
          <xdr:rowOff>50800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31</xdr:row>
          <xdr:rowOff>57150</xdr:rowOff>
        </xdr:from>
        <xdr:to>
          <xdr:col>10</xdr:col>
          <xdr:colOff>0</xdr:colOff>
          <xdr:row>32</xdr:row>
          <xdr:rowOff>38100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28</xdr:row>
          <xdr:rowOff>57150</xdr:rowOff>
        </xdr:from>
        <xdr:to>
          <xdr:col>10</xdr:col>
          <xdr:colOff>0</xdr:colOff>
          <xdr:row>29</xdr:row>
          <xdr:rowOff>38100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82550</xdr:colOff>
      <xdr:row>22</xdr:row>
      <xdr:rowOff>38100</xdr:rowOff>
    </xdr:from>
    <xdr:to>
      <xdr:col>10</xdr:col>
      <xdr:colOff>120650</xdr:colOff>
      <xdr:row>23</xdr:row>
      <xdr:rowOff>101600</xdr:rowOff>
    </xdr:to>
    <xdr:grpSp>
      <xdr:nvGrpSpPr>
        <xdr:cNvPr id="13101" name="Group 24"/>
        <xdr:cNvGrpSpPr>
          <a:grpSpLocks/>
        </xdr:cNvGrpSpPr>
      </xdr:nvGrpSpPr>
      <xdr:grpSpPr bwMode="auto">
        <a:xfrm>
          <a:off x="2190750" y="4927600"/>
          <a:ext cx="2832100" cy="336550"/>
          <a:chOff x="1675306" y="4837446"/>
          <a:chExt cx="2230390" cy="340063"/>
        </a:xfrm>
      </xdr:grpSpPr>
      <xdr:sp macro="" textlink="">
        <xdr:nvSpPr>
          <xdr:cNvPr id="43" name="Rounded Rectangle 42"/>
          <xdr:cNvSpPr/>
        </xdr:nvSpPr>
        <xdr:spPr>
          <a:xfrm>
            <a:off x="1675306" y="4837446"/>
            <a:ext cx="2230390" cy="34006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31750</xdr:colOff>
          <xdr:row>22</xdr:row>
          <xdr:rowOff>114300</xdr:rowOff>
        </xdr:from>
        <xdr:to>
          <xdr:col>10</xdr:col>
          <xdr:colOff>0</xdr:colOff>
          <xdr:row>23</xdr:row>
          <xdr:rowOff>19050</xdr:rowOff>
        </xdr:to>
        <xdr:sp macro="" textlink="">
          <xdr:nvSpPr>
            <xdr:cNvPr id="12718" name="Drop Dow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c0\homedirs$\MARBRO\Documents\Data%20Curation\Energy%20Code\new%20Prescriptive%20form3%20w-prot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okUps"/>
      <sheetName val="Sheet3"/>
    </sheetNames>
    <sheetDataSet>
      <sheetData sheetId="0">
        <row r="9">
          <cell r="B9" t="str">
            <v>Click arrow to select City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Cities" displayName="Cities" ref="C6:E241" totalsRowShown="0">
  <autoFilter ref="C6:E241"/>
  <tableColumns count="3">
    <tableColumn id="1" name="Column1" dataDxfId="38" dataCellStyle="Normal 4">
      <calculatedColumnFormula>C6+1</calculatedColumnFormula>
    </tableColumn>
    <tableColumn id="2" name="City" dataDxfId="37" dataCellStyle="Normal 3"/>
    <tableColumn id="3" name="Temp" dataDxfId="36" dataCellStyle="Normal 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11" name="Attic212" displayName="Attic212" ref="G6:I12" totalsRowShown="0" dataDxfId="3">
  <autoFilter ref="G6:I12"/>
  <tableColumns count="3">
    <tableColumn id="1" name="Column1" dataDxfId="2" dataCellStyle="Normal 4"/>
    <tableColumn id="2" name="R-Value" dataDxfId="1"/>
    <tableColumn id="3" name="U-Factor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Attic" displayName="Attic" ref="K6:M9" totalsRowShown="0" dataDxfId="35">
  <autoFilter ref="K6:M9"/>
  <tableColumns count="3">
    <tableColumn id="1" name="Column1" dataDxfId="34" dataCellStyle="Normal 4"/>
    <tableColumn id="2" name="R-Value" dataDxfId="33"/>
    <tableColumn id="3" name="U-Factor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Rafter_or_Joist_Ceilings" displayName="Rafter_or_Joist_Ceilings" ref="O6:Q10" totalsRowShown="0" dataDxfId="31">
  <autoFilter ref="O6:Q10"/>
  <tableColumns count="3">
    <tableColumn id="1" name="Column1" dataDxfId="30"/>
    <tableColumn id="2" name="R-Value" dataDxfId="29"/>
    <tableColumn id="3" name="U-Factor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Floors" displayName="Floors" ref="W6:Y10" totalsRowShown="0" dataDxfId="27">
  <autoFilter ref="W6:Y10"/>
  <tableColumns count="3">
    <tableColumn id="1" name="Column1" dataDxfId="26"/>
    <tableColumn id="2" name="R-Value" dataDxfId="25"/>
    <tableColumn id="3" name="U-Factor" dataDxfId="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Below_Grade" displayName="Below_Grade" ref="AA6:AC12" totalsRowShown="0" dataDxfId="23">
  <autoFilter ref="AA6:AC12"/>
  <tableColumns count="3">
    <tableColumn id="1" name="Column1" dataDxfId="22"/>
    <tableColumn id="2" name="R-Value" dataDxfId="21"/>
    <tableColumn id="3" name="U-Factor" dataDxfId="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Slab_Below_Grade" displayName="Slab_Below_Grade" ref="AE6:AG13" totalsRowShown="0" dataDxfId="19">
  <autoFilter ref="AE6:AG13"/>
  <tableColumns count="3">
    <tableColumn id="1" name="Column1" dataDxfId="18"/>
    <tableColumn id="2" name="R-Value" dataDxfId="17"/>
    <tableColumn id="3" name="F-Factor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Slab_on_Grade" displayName="Slab_on_Grade" ref="AI6:AK10" totalsRowShown="0" dataDxfId="15">
  <autoFilter ref="AI6:AK10"/>
  <tableColumns count="3">
    <tableColumn id="1" name="Column1" dataDxfId="14" dataCellStyle="Normal 4"/>
    <tableColumn id="2" name="R-Value" dataDxfId="13"/>
    <tableColumn id="3" name="F-Factor" dataDxfId="1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1" name="Duct_Location" displayName="Duct_Location" ref="AM6:AO10" totalsRowShown="0" dataDxfId="11">
  <autoFilter ref="AM6:AO10"/>
  <tableColumns count="3">
    <tableColumn id="1" name="Offset" dataDxfId="10" dataCellStyle="Normal 4">
      <calculatedColumnFormula>AM6+1</calculatedColumnFormula>
    </tableColumn>
    <tableColumn id="2" name="location of ducts" dataDxfId="9" dataCellStyle="Normal 4"/>
    <tableColumn id="3" name="Heat loss correction" dataDxfId="8" dataCellStyle="Normal 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4" name="Above_Grade_Walls" displayName="Above_Grade_Walls" ref="S6:U10" totalsRowShown="0" dataDxfId="7">
  <autoFilter ref="S6:U10"/>
  <tableColumns count="3">
    <tableColumn id="1" name="Column1" dataDxfId="6"/>
    <tableColumn id="2" name="R-Value" dataDxfId="5"/>
    <tableColumn id="3" name="U-Factor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67"/>
  <sheetViews>
    <sheetView showGridLines="0" tabSelected="1" topLeftCell="A19" zoomScaleNormal="100" workbookViewId="0">
      <selection activeCell="B4" sqref="B4:J4"/>
    </sheetView>
  </sheetViews>
  <sheetFormatPr defaultColWidth="9.1796875" defaultRowHeight="15.5" x14ac:dyDescent="0.35"/>
  <cols>
    <col min="1" max="1" width="7.81640625" style="24" customWidth="1"/>
    <col min="2" max="2" width="1.453125" style="24" customWidth="1"/>
    <col min="3" max="4" width="1.54296875" style="24" customWidth="1"/>
    <col min="5" max="5" width="1.54296875" style="29" customWidth="1"/>
    <col min="6" max="6" width="1.81640625" style="60" customWidth="1"/>
    <col min="7" max="7" width="9.7265625" style="56" customWidth="1"/>
    <col min="8" max="8" width="4.7265625" style="24" customWidth="1"/>
    <col min="9" max="9" width="2.7265625" style="24" customWidth="1"/>
    <col min="10" max="10" width="37.26953125" style="24" customWidth="1"/>
    <col min="11" max="11" width="7.81640625" style="24" customWidth="1"/>
    <col min="12" max="12" width="12" style="24" customWidth="1"/>
    <col min="13" max="13" width="3.26953125" style="24" customWidth="1"/>
    <col min="14" max="14" width="11.54296875" style="24" customWidth="1"/>
    <col min="15" max="15" width="2.81640625" style="24" customWidth="1"/>
    <col min="16" max="16" width="12" style="24" customWidth="1"/>
    <col min="17" max="17" width="9.1796875" style="24"/>
    <col min="18" max="18" width="9.1796875" style="24" customWidth="1"/>
    <col min="19" max="19" width="2.453125" style="24" customWidth="1"/>
    <col min="20" max="20" width="9.1796875" style="24"/>
    <col min="21" max="21" width="9.1796875" style="24" customWidth="1"/>
    <col min="22" max="22" width="2.453125" style="24" customWidth="1"/>
    <col min="23" max="16384" width="9.1796875" style="24"/>
  </cols>
  <sheetData>
    <row r="1" spans="1:22" s="9" customFormat="1" ht="18.5" x14ac:dyDescent="0.45">
      <c r="A1" s="28" t="s">
        <v>313</v>
      </c>
      <c r="E1" s="29"/>
      <c r="F1" s="60"/>
      <c r="G1" s="56"/>
      <c r="I1" s="27"/>
    </row>
    <row r="2" spans="1:22" s="9" customFormat="1" ht="116.25" customHeight="1" x14ac:dyDescent="0.45">
      <c r="A2" s="134" t="s">
        <v>347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  <c r="S2" s="65"/>
      <c r="T2" s="65"/>
      <c r="U2" s="65"/>
      <c r="V2" s="65"/>
    </row>
    <row r="3" spans="1:22" s="7" customFormat="1" ht="14.25" customHeight="1" x14ac:dyDescent="0.35">
      <c r="B3" s="26" t="s">
        <v>0</v>
      </c>
      <c r="E3" s="29"/>
      <c r="F3" s="60"/>
      <c r="G3" s="56"/>
      <c r="L3" s="26" t="s">
        <v>1</v>
      </c>
    </row>
    <row r="4" spans="1:22" ht="14.5" x14ac:dyDescent="0.35">
      <c r="B4" s="137"/>
      <c r="C4" s="137"/>
      <c r="D4" s="137"/>
      <c r="E4" s="137"/>
      <c r="F4" s="137"/>
      <c r="G4" s="137"/>
      <c r="H4" s="137"/>
      <c r="I4" s="137"/>
      <c r="J4" s="137"/>
      <c r="L4" s="137"/>
      <c r="M4" s="137"/>
      <c r="N4" s="137"/>
      <c r="O4" s="137"/>
      <c r="P4" s="137"/>
      <c r="Q4" s="137"/>
    </row>
    <row r="5" spans="1:22" ht="14.5" x14ac:dyDescent="0.35">
      <c r="B5" s="138"/>
      <c r="C5" s="138"/>
      <c r="D5" s="138"/>
      <c r="E5" s="138"/>
      <c r="F5" s="138"/>
      <c r="G5" s="138"/>
      <c r="H5" s="138"/>
      <c r="I5" s="138"/>
      <c r="J5" s="138"/>
      <c r="L5" s="138"/>
      <c r="M5" s="138"/>
      <c r="N5" s="138"/>
      <c r="O5" s="138"/>
      <c r="P5" s="138"/>
      <c r="Q5" s="138"/>
    </row>
    <row r="6" spans="1:22" ht="14.5" x14ac:dyDescent="0.35">
      <c r="B6" s="137"/>
      <c r="C6" s="137"/>
      <c r="D6" s="137"/>
      <c r="E6" s="137"/>
      <c r="F6" s="137"/>
      <c r="G6" s="137"/>
      <c r="H6" s="137"/>
      <c r="I6" s="137"/>
      <c r="J6" s="137"/>
      <c r="L6" s="138"/>
      <c r="M6" s="138"/>
      <c r="N6" s="138"/>
      <c r="O6" s="138"/>
      <c r="P6" s="138"/>
      <c r="Q6" s="138"/>
    </row>
    <row r="7" spans="1:22" ht="4.5" customHeight="1" x14ac:dyDescent="0.35">
      <c r="B7" s="113"/>
      <c r="C7" s="113"/>
      <c r="D7" s="113"/>
      <c r="E7" s="113"/>
      <c r="F7" s="113"/>
      <c r="G7" s="113"/>
      <c r="H7" s="113"/>
      <c r="I7" s="113"/>
      <c r="J7" s="113"/>
      <c r="K7" s="25"/>
      <c r="L7" s="114"/>
      <c r="M7" s="114"/>
      <c r="N7" s="114"/>
      <c r="O7" s="114"/>
      <c r="P7" s="114"/>
      <c r="Q7" s="114"/>
    </row>
    <row r="8" spans="1:22" x14ac:dyDescent="0.35">
      <c r="B8" s="113"/>
      <c r="C8" s="113"/>
      <c r="D8" s="113"/>
      <c r="E8" s="74" t="s">
        <v>323</v>
      </c>
      <c r="F8" s="113"/>
      <c r="G8" s="113"/>
      <c r="H8" s="113"/>
      <c r="I8" s="113"/>
      <c r="J8" s="113"/>
      <c r="K8" s="25"/>
      <c r="L8" s="114"/>
      <c r="M8" s="114"/>
      <c r="N8" s="114"/>
      <c r="O8" s="114"/>
      <c r="P8" s="114"/>
      <c r="Q8" s="114"/>
    </row>
    <row r="9" spans="1:22" ht="4.5" customHeight="1" x14ac:dyDescent="0.35">
      <c r="B9" s="113"/>
      <c r="C9" s="113"/>
      <c r="D9" s="113"/>
      <c r="E9" s="113"/>
      <c r="F9" s="113"/>
      <c r="G9" s="113"/>
      <c r="H9" s="113"/>
      <c r="I9" s="113"/>
      <c r="J9" s="113"/>
      <c r="K9" s="25"/>
      <c r="L9" s="114"/>
      <c r="M9" s="114"/>
      <c r="N9" s="114"/>
      <c r="O9" s="114"/>
      <c r="P9" s="114"/>
      <c r="Q9" s="114"/>
    </row>
    <row r="10" spans="1:22" x14ac:dyDescent="0.35">
      <c r="B10" s="79" t="s">
        <v>318</v>
      </c>
      <c r="F10" s="61"/>
      <c r="G10" s="62"/>
      <c r="J10" s="25"/>
      <c r="K10" s="25"/>
      <c r="L10" s="25"/>
      <c r="M10" s="25"/>
      <c r="N10" s="25"/>
      <c r="O10" s="25"/>
      <c r="P10" s="25"/>
    </row>
    <row r="11" spans="1:22" s="8" customFormat="1" x14ac:dyDescent="0.35">
      <c r="B11" s="29"/>
      <c r="C11" s="30"/>
      <c r="D11" s="31"/>
      <c r="E11" s="74" t="s">
        <v>2</v>
      </c>
      <c r="F11" s="32"/>
      <c r="G11" s="57"/>
      <c r="H11" s="30"/>
      <c r="I11" s="31"/>
      <c r="J11" s="31"/>
      <c r="K11" s="31"/>
      <c r="L11" s="31"/>
      <c r="M11" s="31"/>
      <c r="N11" s="31"/>
      <c r="O11" s="31"/>
      <c r="P11" s="31"/>
      <c r="Q11" s="29"/>
      <c r="R11" s="29"/>
      <c r="S11" s="29"/>
      <c r="T11" s="29"/>
      <c r="U11" s="29"/>
      <c r="V11" s="29"/>
    </row>
    <row r="12" spans="1:22" x14ac:dyDescent="0.35">
      <c r="B12" s="32"/>
      <c r="C12" s="33"/>
      <c r="D12" s="33"/>
      <c r="E12" s="31"/>
      <c r="F12" s="34"/>
      <c r="G12" s="69" t="s">
        <v>294</v>
      </c>
      <c r="H12" s="34"/>
      <c r="I12" s="34"/>
      <c r="J12" s="34"/>
      <c r="K12" s="34"/>
      <c r="L12" s="33" t="s">
        <v>4</v>
      </c>
      <c r="M12" s="33"/>
      <c r="N12" s="33"/>
      <c r="Q12" s="47" t="str">
        <f>IF(LookUps!D2=1,"_______",LookUps!A6-VLOOKUP(LookUps!D2,LookUps!$C$7:$E$241,3))</f>
        <v>_______</v>
      </c>
      <c r="R12" s="32"/>
      <c r="S12" s="32"/>
      <c r="T12" s="32"/>
      <c r="U12" s="32"/>
      <c r="V12" s="32"/>
    </row>
    <row r="13" spans="1:22" x14ac:dyDescent="0.35">
      <c r="B13" s="32"/>
      <c r="C13" s="33"/>
      <c r="D13" s="33"/>
      <c r="E13" s="31"/>
      <c r="F13" s="35"/>
      <c r="G13" s="64"/>
      <c r="H13" s="35"/>
      <c r="I13" s="35"/>
      <c r="J13" s="35"/>
      <c r="K13" s="35"/>
      <c r="L13" s="71" t="str">
        <f>"    ∆T = Indoor ("&amp;LookUps!A6&amp;" degrees) - Outdoor Design Temp"</f>
        <v xml:space="preserve">    ∆T = Indoor (70 degrees) - Outdoor Design Temp</v>
      </c>
      <c r="N13" s="33"/>
      <c r="O13" s="33"/>
      <c r="P13" s="33"/>
      <c r="Q13" s="32"/>
      <c r="R13" s="32"/>
      <c r="S13" s="32"/>
      <c r="T13" s="32"/>
      <c r="U13" s="32"/>
      <c r="V13" s="32"/>
    </row>
    <row r="14" spans="1:22" ht="4.5" customHeight="1" x14ac:dyDescent="0.35">
      <c r="B14" s="32"/>
      <c r="C14" s="36"/>
      <c r="D14" s="36"/>
      <c r="E14" s="31"/>
      <c r="F14" s="33"/>
      <c r="G14" s="58"/>
      <c r="H14" s="33"/>
      <c r="I14" s="37"/>
      <c r="J14" s="33"/>
      <c r="K14" s="33"/>
      <c r="L14" s="33"/>
      <c r="M14" s="33"/>
      <c r="N14" s="33"/>
      <c r="O14" s="33"/>
      <c r="P14" s="33"/>
      <c r="Q14" s="32"/>
      <c r="R14" s="32"/>
      <c r="S14" s="32"/>
      <c r="T14" s="32"/>
      <c r="U14" s="32"/>
      <c r="V14" s="32"/>
    </row>
    <row r="15" spans="1:22" x14ac:dyDescent="0.35">
      <c r="B15" s="32"/>
      <c r="C15" s="30"/>
      <c r="D15" s="33"/>
      <c r="E15" s="70" t="s">
        <v>301</v>
      </c>
      <c r="F15" s="32"/>
      <c r="G15" s="57"/>
      <c r="H15" s="30"/>
      <c r="I15" s="31"/>
      <c r="J15" s="31"/>
      <c r="K15" s="31"/>
      <c r="L15" s="31"/>
      <c r="M15" s="31"/>
      <c r="N15" s="33"/>
      <c r="O15" s="33"/>
      <c r="P15" s="33"/>
      <c r="Q15" s="32"/>
      <c r="R15" s="32"/>
      <c r="S15" s="32"/>
      <c r="T15" s="32"/>
      <c r="U15" s="32"/>
      <c r="V15" s="32"/>
    </row>
    <row r="16" spans="1:22" x14ac:dyDescent="0.35">
      <c r="B16" s="32"/>
      <c r="C16" s="30"/>
      <c r="D16" s="33"/>
      <c r="E16" s="30"/>
      <c r="F16" s="38" t="s">
        <v>295</v>
      </c>
      <c r="G16" s="57"/>
      <c r="H16" s="30"/>
      <c r="I16" s="31"/>
      <c r="J16" s="31"/>
      <c r="K16" s="31"/>
      <c r="L16" s="31"/>
      <c r="M16" s="31"/>
      <c r="N16" s="33"/>
      <c r="O16" s="33"/>
      <c r="P16" s="33"/>
      <c r="Q16" s="32"/>
      <c r="R16" s="32"/>
      <c r="S16" s="32"/>
      <c r="T16" s="32"/>
      <c r="U16" s="32"/>
      <c r="V16" s="32"/>
    </row>
    <row r="17" spans="2:22" s="8" customFormat="1" x14ac:dyDescent="0.35">
      <c r="B17" s="29"/>
      <c r="C17" s="31"/>
      <c r="D17" s="31"/>
      <c r="E17" s="31"/>
      <c r="F17" s="32"/>
      <c r="G17" s="69" t="s">
        <v>294</v>
      </c>
      <c r="H17" s="29"/>
      <c r="I17" s="33" t="s">
        <v>277</v>
      </c>
      <c r="J17" s="33"/>
      <c r="K17" s="33"/>
      <c r="L17" s="105"/>
      <c r="M17" s="33"/>
      <c r="O17" s="36"/>
      <c r="P17" s="33"/>
      <c r="R17" s="29"/>
      <c r="S17" s="29"/>
      <c r="T17" s="29"/>
      <c r="U17" s="29"/>
      <c r="V17" s="29"/>
    </row>
    <row r="18" spans="2:22" s="8" customFormat="1" ht="4.5" customHeight="1" x14ac:dyDescent="0.35">
      <c r="B18" s="29"/>
      <c r="C18" s="31"/>
      <c r="D18" s="31"/>
      <c r="E18" s="31"/>
      <c r="F18" s="32"/>
      <c r="G18" s="69"/>
      <c r="H18" s="29"/>
      <c r="I18" s="33"/>
      <c r="J18" s="33"/>
      <c r="K18" s="33"/>
      <c r="L18" s="125"/>
      <c r="M18" s="33"/>
      <c r="N18" s="39"/>
      <c r="O18" s="36"/>
      <c r="P18" s="33"/>
      <c r="Q18" s="41"/>
      <c r="R18" s="29"/>
      <c r="S18" s="29"/>
      <c r="T18" s="29"/>
      <c r="U18" s="29"/>
      <c r="V18" s="29"/>
    </row>
    <row r="19" spans="2:22" x14ac:dyDescent="0.35">
      <c r="B19" s="32"/>
      <c r="C19" s="33"/>
      <c r="D19" s="33"/>
      <c r="E19" s="31"/>
      <c r="F19" s="38" t="s">
        <v>296</v>
      </c>
      <c r="G19" s="59"/>
      <c r="H19" s="32"/>
      <c r="I19" s="33"/>
      <c r="J19" s="33"/>
      <c r="K19" s="40"/>
      <c r="L19" s="40"/>
      <c r="M19" s="33"/>
      <c r="N19" s="39" t="s">
        <v>275</v>
      </c>
      <c r="O19" s="33"/>
      <c r="P19" s="33"/>
      <c r="Q19" s="32"/>
      <c r="R19" s="32"/>
      <c r="S19" s="32"/>
      <c r="T19" s="32"/>
      <c r="U19" s="32"/>
      <c r="V19" s="32"/>
    </row>
    <row r="20" spans="2:22" x14ac:dyDescent="0.35">
      <c r="B20" s="32"/>
      <c r="C20" s="33"/>
      <c r="D20" s="33"/>
      <c r="E20" s="31"/>
      <c r="F20" s="33"/>
      <c r="G20" s="69" t="s">
        <v>294</v>
      </c>
      <c r="H20" s="33"/>
      <c r="I20" s="33" t="s">
        <v>293</v>
      </c>
      <c r="J20" s="33"/>
      <c r="K20" s="33"/>
      <c r="L20" s="106"/>
      <c r="M20" s="33"/>
      <c r="N20" s="107" t="str">
        <f>IF(L17*L20&gt;0,L17*L20,"________")</f>
        <v>________</v>
      </c>
      <c r="O20" s="33"/>
      <c r="P20" s="33"/>
      <c r="Q20" s="32"/>
      <c r="R20" s="32"/>
      <c r="S20" s="32"/>
      <c r="T20" s="32"/>
      <c r="U20" s="32"/>
      <c r="V20" s="32"/>
    </row>
    <row r="21" spans="2:22" ht="4.5" customHeight="1" x14ac:dyDescent="0.35">
      <c r="B21" s="32"/>
      <c r="C21" s="33"/>
      <c r="D21" s="33"/>
      <c r="E21" s="31"/>
      <c r="F21" s="33"/>
      <c r="G21" s="58"/>
      <c r="H21" s="33"/>
      <c r="I21" s="33"/>
      <c r="J21" s="33"/>
      <c r="K21" s="33"/>
      <c r="L21" s="40"/>
      <c r="M21" s="33"/>
      <c r="N21" s="39"/>
      <c r="O21" s="33"/>
      <c r="P21" s="33"/>
      <c r="Q21" s="32"/>
      <c r="R21" s="32"/>
      <c r="S21" s="32"/>
      <c r="T21" s="32"/>
      <c r="U21" s="32"/>
      <c r="V21" s="32"/>
    </row>
    <row r="22" spans="2:22" x14ac:dyDescent="0.35">
      <c r="B22" s="32"/>
      <c r="C22" s="30"/>
      <c r="D22" s="31"/>
      <c r="E22" s="70" t="s">
        <v>327</v>
      </c>
      <c r="F22" s="32"/>
      <c r="G22" s="57"/>
      <c r="H22" s="30"/>
      <c r="I22" s="33"/>
      <c r="J22" s="33"/>
      <c r="K22" s="33"/>
      <c r="L22" s="43" t="s">
        <v>252</v>
      </c>
      <c r="M22" s="43" t="s">
        <v>290</v>
      </c>
      <c r="N22" s="45" t="s">
        <v>265</v>
      </c>
      <c r="O22" s="46" t="s">
        <v>291</v>
      </c>
      <c r="P22" s="119" t="s">
        <v>266</v>
      </c>
      <c r="Q22" s="41"/>
      <c r="R22" s="32"/>
      <c r="S22" s="32"/>
      <c r="T22" s="32"/>
      <c r="U22" s="32"/>
      <c r="V22" s="32"/>
    </row>
    <row r="23" spans="2:22" ht="21.65" customHeight="1" x14ac:dyDescent="0.35">
      <c r="B23" s="32"/>
      <c r="C23" s="33"/>
      <c r="D23" s="33"/>
      <c r="E23" s="31"/>
      <c r="F23" s="33"/>
      <c r="G23" s="69" t="s">
        <v>294</v>
      </c>
      <c r="H23" s="33"/>
      <c r="I23" s="31"/>
      <c r="J23" s="44"/>
      <c r="L23" s="109" t="str">
        <f>VLOOKUP(LookUps!H2,LookUps!$G$7:$I$12,3)</f>
        <v>No selection</v>
      </c>
      <c r="M23" s="36"/>
      <c r="N23" s="112"/>
      <c r="O23" s="33"/>
      <c r="P23" s="108" t="str">
        <f>IF(ISERROR(IF(N23=0,"---",L23*N23)),"________",IF(N23=0,"---",L23*N23))</f>
        <v>---</v>
      </c>
      <c r="Q23" s="32"/>
      <c r="R23" s="32"/>
      <c r="S23" s="32"/>
      <c r="T23" s="32"/>
      <c r="U23" s="32"/>
      <c r="V23" s="32"/>
    </row>
    <row r="24" spans="2:22" s="60" customFormat="1" ht="22.9" customHeight="1" x14ac:dyDescent="0.35">
      <c r="B24" s="32"/>
      <c r="C24" s="30"/>
      <c r="D24" s="31"/>
      <c r="E24" s="70" t="s">
        <v>332</v>
      </c>
      <c r="F24" s="32"/>
      <c r="G24" s="57"/>
      <c r="H24" s="30"/>
      <c r="I24" s="33"/>
      <c r="J24" s="33"/>
      <c r="K24" s="33"/>
      <c r="L24" s="43" t="s">
        <v>252</v>
      </c>
      <c r="M24" s="43" t="s">
        <v>290</v>
      </c>
      <c r="N24" s="45" t="s">
        <v>265</v>
      </c>
      <c r="O24" s="46" t="s">
        <v>291</v>
      </c>
      <c r="P24" s="119" t="s">
        <v>266</v>
      </c>
      <c r="Q24" s="41"/>
      <c r="R24" s="32"/>
      <c r="S24" s="32"/>
      <c r="T24" s="32"/>
      <c r="U24" s="32"/>
      <c r="V24" s="32"/>
    </row>
    <row r="25" spans="2:22" s="60" customFormat="1" x14ac:dyDescent="0.35">
      <c r="B25" s="32"/>
      <c r="C25" s="33"/>
      <c r="D25" s="33"/>
      <c r="E25" s="31"/>
      <c r="F25" s="33"/>
      <c r="G25" s="69" t="s">
        <v>294</v>
      </c>
      <c r="H25" s="33"/>
      <c r="I25" s="31"/>
      <c r="J25" s="44"/>
      <c r="L25" s="108">
        <v>0.5</v>
      </c>
      <c r="M25" s="36"/>
      <c r="N25" s="112"/>
      <c r="O25" s="33"/>
      <c r="P25" s="108" t="str">
        <f>IF(ISERROR(IF(N25=0,"---",L25*N25)),"________",IF(N25=0,"---",L25*N25))</f>
        <v>---</v>
      </c>
      <c r="Q25" s="32"/>
      <c r="R25" s="32"/>
      <c r="S25" s="32"/>
      <c r="T25" s="32"/>
      <c r="U25" s="32"/>
      <c r="V25" s="32"/>
    </row>
    <row r="26" spans="2:22" ht="4.9000000000000004" customHeight="1" x14ac:dyDescent="0.35">
      <c r="B26" s="32"/>
      <c r="C26" s="33"/>
      <c r="D26" s="33"/>
      <c r="E26" s="31"/>
      <c r="F26" s="33"/>
      <c r="G26" s="58"/>
      <c r="H26" s="33"/>
      <c r="I26" s="31"/>
      <c r="J26" s="78"/>
      <c r="K26" s="31"/>
      <c r="L26" s="31"/>
      <c r="M26" s="36"/>
      <c r="N26" s="42"/>
      <c r="O26" s="33"/>
      <c r="P26" s="120"/>
      <c r="Q26" s="32"/>
      <c r="R26" s="32"/>
      <c r="S26" s="32"/>
      <c r="T26" s="32"/>
      <c r="U26" s="32"/>
      <c r="V26" s="32"/>
    </row>
    <row r="27" spans="2:22" x14ac:dyDescent="0.35">
      <c r="B27" s="32"/>
      <c r="C27" s="30"/>
      <c r="D27" s="33"/>
      <c r="E27" s="70" t="s">
        <v>264</v>
      </c>
      <c r="F27" s="32"/>
      <c r="G27" s="57"/>
      <c r="H27" s="30"/>
      <c r="I27" s="33"/>
      <c r="J27" s="33"/>
      <c r="K27" s="33"/>
      <c r="L27" s="32"/>
      <c r="M27" s="32"/>
      <c r="N27" s="32"/>
      <c r="O27" s="32"/>
      <c r="P27" s="121"/>
      <c r="Q27" s="32"/>
      <c r="R27" s="32"/>
      <c r="S27" s="32"/>
      <c r="T27" s="32"/>
      <c r="U27" s="32"/>
      <c r="V27" s="32"/>
    </row>
    <row r="28" spans="2:22" x14ac:dyDescent="0.35">
      <c r="B28" s="32"/>
      <c r="C28" s="33"/>
      <c r="D28" s="38"/>
      <c r="E28" s="52"/>
      <c r="F28" s="38" t="s">
        <v>261</v>
      </c>
      <c r="G28" s="59"/>
      <c r="H28" s="33"/>
      <c r="I28" s="32"/>
      <c r="J28" s="33"/>
      <c r="K28" s="33"/>
      <c r="L28" s="43" t="s">
        <v>252</v>
      </c>
      <c r="M28" s="43" t="s">
        <v>290</v>
      </c>
      <c r="N28" s="45" t="s">
        <v>265</v>
      </c>
      <c r="O28" s="46" t="s">
        <v>291</v>
      </c>
      <c r="P28" s="119" t="s">
        <v>266</v>
      </c>
      <c r="Q28" s="32"/>
      <c r="R28" s="32"/>
      <c r="S28" s="32"/>
      <c r="T28" s="32"/>
      <c r="U28" s="32"/>
      <c r="V28" s="32"/>
    </row>
    <row r="29" spans="2:22" x14ac:dyDescent="0.35">
      <c r="B29" s="32"/>
      <c r="C29" s="33"/>
      <c r="D29" s="33"/>
      <c r="E29" s="31"/>
      <c r="F29" s="33"/>
      <c r="G29" s="69" t="s">
        <v>294</v>
      </c>
      <c r="H29" s="33"/>
      <c r="I29" s="33"/>
      <c r="J29" s="40"/>
      <c r="K29" s="33"/>
      <c r="L29" s="109" t="str">
        <f>VLOOKUP(LookUps!L2,LookUps!$K$7:$M$9,3)</f>
        <v>No selection</v>
      </c>
      <c r="M29" s="47"/>
      <c r="N29" s="112"/>
      <c r="O29" s="47"/>
      <c r="P29" s="108" t="str">
        <f>IF(ISERROR(IF(AND(N29&gt;0,L29&gt;0),N29*L29,IF(LookUps!L2=1,"---","________"))),"________",IF(AND(N29&gt;0,L29&gt;0),N29*L29,IF(LookUps!L2=1,"---","________")))</f>
        <v>---</v>
      </c>
      <c r="Q29" s="32"/>
      <c r="R29" s="32"/>
      <c r="S29" s="32"/>
      <c r="T29" s="32"/>
      <c r="U29" s="32"/>
      <c r="V29" s="32"/>
    </row>
    <row r="30" spans="2:22" ht="12" customHeight="1" x14ac:dyDescent="0.35">
      <c r="B30" s="32"/>
      <c r="C30" s="33"/>
      <c r="D30" s="33"/>
      <c r="E30" s="31"/>
      <c r="F30" s="33"/>
      <c r="G30" s="58"/>
      <c r="H30" s="33"/>
      <c r="I30" s="33"/>
      <c r="J30" s="40"/>
      <c r="K30" s="33"/>
      <c r="L30" s="48"/>
      <c r="M30" s="47"/>
      <c r="N30" s="49"/>
      <c r="O30" s="50"/>
      <c r="P30" s="108"/>
      <c r="Q30" s="32"/>
      <c r="R30" s="32"/>
      <c r="S30" s="32"/>
      <c r="T30" s="32"/>
      <c r="U30" s="32"/>
      <c r="V30" s="32"/>
    </row>
    <row r="31" spans="2:22" x14ac:dyDescent="0.35">
      <c r="B31" s="32"/>
      <c r="C31" s="33"/>
      <c r="D31" s="33"/>
      <c r="E31" s="31"/>
      <c r="F31" s="38" t="s">
        <v>260</v>
      </c>
      <c r="G31" s="58"/>
      <c r="H31" s="33"/>
      <c r="I31" s="33"/>
      <c r="J31" s="40"/>
      <c r="K31" s="33"/>
      <c r="L31" s="43" t="s">
        <v>252</v>
      </c>
      <c r="M31" s="43" t="s">
        <v>290</v>
      </c>
      <c r="N31" s="45" t="s">
        <v>265</v>
      </c>
      <c r="O31" s="47"/>
      <c r="P31" s="119" t="s">
        <v>266</v>
      </c>
      <c r="Q31" s="32"/>
      <c r="R31" s="32"/>
      <c r="S31" s="32"/>
      <c r="T31" s="32"/>
      <c r="U31" s="32"/>
      <c r="V31" s="32"/>
    </row>
    <row r="32" spans="2:22" x14ac:dyDescent="0.35">
      <c r="B32" s="32"/>
      <c r="C32" s="33"/>
      <c r="D32" s="38"/>
      <c r="E32" s="52"/>
      <c r="F32" s="32"/>
      <c r="G32" s="69" t="s">
        <v>294</v>
      </c>
      <c r="H32" s="33"/>
      <c r="I32" s="33"/>
      <c r="J32" s="40"/>
      <c r="K32" s="33"/>
      <c r="L32" s="132" t="str">
        <f>VLOOKUP(LookUps!P2,LookUps!$O$7:$Q$10,3)</f>
        <v>No selection</v>
      </c>
      <c r="M32" s="47"/>
      <c r="N32" s="112"/>
      <c r="O32" s="47"/>
      <c r="P32" s="108" t="str">
        <f>IF(ISERROR(IF(AND(N32&gt;0,L32&gt;0),N32*L32,IF(LookUps!P2=1,"---","________"))),"________",IF(AND(N32&gt;0,L32&gt;0),N32*L32,IF(LookUps!P2=1,"---","________")))</f>
        <v>---</v>
      </c>
      <c r="Q32" s="32"/>
      <c r="R32" s="32"/>
      <c r="S32" s="32"/>
      <c r="T32" s="32"/>
      <c r="U32" s="32"/>
      <c r="V32" s="32"/>
    </row>
    <row r="33" spans="2:22" ht="12" customHeight="1" x14ac:dyDescent="0.35">
      <c r="B33" s="32"/>
      <c r="C33" s="33"/>
      <c r="D33" s="33"/>
      <c r="E33" s="31"/>
      <c r="F33" s="33"/>
      <c r="G33" s="58"/>
      <c r="H33" s="33"/>
      <c r="I33" s="33"/>
      <c r="J33" s="40"/>
      <c r="K33" s="33"/>
      <c r="L33" s="47"/>
      <c r="M33" s="47"/>
      <c r="N33" s="41"/>
      <c r="O33" s="47"/>
      <c r="P33" s="108"/>
      <c r="Q33" s="32"/>
      <c r="R33" s="32"/>
      <c r="S33" s="32"/>
      <c r="T33" s="32"/>
      <c r="U33" s="32"/>
      <c r="V33" s="32"/>
    </row>
    <row r="34" spans="2:22" x14ac:dyDescent="0.35">
      <c r="B34" s="32"/>
      <c r="C34" s="33"/>
      <c r="D34" s="33"/>
      <c r="E34" s="31"/>
      <c r="F34" s="38" t="s">
        <v>304</v>
      </c>
      <c r="G34" s="58"/>
      <c r="H34" s="33"/>
      <c r="I34" s="33"/>
      <c r="J34" s="40"/>
      <c r="K34" s="33"/>
      <c r="L34" s="43" t="s">
        <v>252</v>
      </c>
      <c r="M34" s="43" t="s">
        <v>290</v>
      </c>
      <c r="N34" s="45" t="s">
        <v>265</v>
      </c>
      <c r="O34" s="47"/>
      <c r="P34" s="119" t="s">
        <v>266</v>
      </c>
      <c r="Q34" s="32"/>
      <c r="R34" s="32"/>
      <c r="S34" s="32"/>
      <c r="T34" s="32"/>
      <c r="U34" s="32"/>
      <c r="V34" s="32"/>
    </row>
    <row r="35" spans="2:22" x14ac:dyDescent="0.35">
      <c r="B35" s="32"/>
      <c r="C35" s="33"/>
      <c r="D35" s="33"/>
      <c r="E35" s="31"/>
      <c r="F35" s="32"/>
      <c r="G35" s="69" t="s">
        <v>294</v>
      </c>
      <c r="H35" s="33"/>
      <c r="I35" s="32"/>
      <c r="J35" s="40"/>
      <c r="K35" s="33"/>
      <c r="L35" s="132" t="str">
        <f>VLOOKUP(LookUps!T2,LookUps!$S$7:$U$10,3)</f>
        <v>No selection</v>
      </c>
      <c r="M35" s="47"/>
      <c r="N35" s="112"/>
      <c r="O35" s="47"/>
      <c r="P35" s="108" t="str">
        <f>IF(ISERROR(IF(AND(N35&gt;0,L35&gt;0),N35*L35,IF(LookUps!T2=1,"---","________"))),"________",IF(AND(N35&gt;0,L35&gt;0),N35*L35,IF(LookUps!T2=1,"---","________")))</f>
        <v>---</v>
      </c>
      <c r="Q35" s="32"/>
      <c r="R35" s="32"/>
      <c r="S35" s="32"/>
      <c r="T35" s="32"/>
      <c r="U35" s="32"/>
      <c r="V35" s="32"/>
    </row>
    <row r="36" spans="2:22" ht="12" customHeight="1" x14ac:dyDescent="0.35">
      <c r="B36" s="32"/>
      <c r="C36" s="33"/>
      <c r="D36" s="33"/>
      <c r="E36" s="31"/>
      <c r="F36" s="33"/>
      <c r="G36" s="58"/>
      <c r="H36" s="33"/>
      <c r="I36" s="51"/>
      <c r="J36" s="40"/>
      <c r="K36" s="33"/>
      <c r="L36" s="47"/>
      <c r="M36" s="43"/>
      <c r="N36" s="41"/>
      <c r="O36" s="47"/>
      <c r="P36" s="108"/>
      <c r="Q36" s="32"/>
      <c r="R36" s="32"/>
      <c r="S36" s="32"/>
      <c r="T36" s="32"/>
      <c r="U36" s="32"/>
      <c r="V36" s="32"/>
    </row>
    <row r="37" spans="2:22" x14ac:dyDescent="0.35">
      <c r="B37" s="32"/>
      <c r="C37" s="33"/>
      <c r="D37" s="33"/>
      <c r="E37" s="31"/>
      <c r="F37" s="38" t="s">
        <v>258</v>
      </c>
      <c r="G37" s="58"/>
      <c r="H37" s="33"/>
      <c r="I37" s="51"/>
      <c r="J37" s="40"/>
      <c r="K37" s="33"/>
      <c r="L37" s="43" t="s">
        <v>252</v>
      </c>
      <c r="M37" s="43" t="s">
        <v>290</v>
      </c>
      <c r="N37" s="45" t="s">
        <v>265</v>
      </c>
      <c r="O37" s="47"/>
      <c r="P37" s="119" t="s">
        <v>266</v>
      </c>
      <c r="Q37" s="32"/>
      <c r="R37" s="32"/>
      <c r="S37" s="32"/>
      <c r="T37" s="32"/>
      <c r="U37" s="32"/>
      <c r="V37" s="32"/>
    </row>
    <row r="38" spans="2:22" x14ac:dyDescent="0.35">
      <c r="B38" s="32"/>
      <c r="C38" s="33"/>
      <c r="D38" s="33"/>
      <c r="E38" s="31"/>
      <c r="F38" s="33"/>
      <c r="G38" s="69" t="s">
        <v>294</v>
      </c>
      <c r="H38" s="33"/>
      <c r="I38" s="32"/>
      <c r="J38" s="40"/>
      <c r="K38" s="33"/>
      <c r="L38" s="109" t="str">
        <f>VLOOKUP(LookUps!X2,LookUps!$W$7:$Y$10,3)</f>
        <v>No selection</v>
      </c>
      <c r="M38" s="47"/>
      <c r="N38" s="112"/>
      <c r="O38" s="47"/>
      <c r="P38" s="108" t="str">
        <f>IF(ISERROR(IF(AND(N38&gt;0,L38&gt;0),N38*L38,IF(LookUps!X2=1,"---","________"))),"________",IF(AND(N38&gt;0,L38&gt;0),N38*L38,IF(LookUps!X2=1,"---","________")))</f>
        <v>---</v>
      </c>
      <c r="Q38" s="32"/>
      <c r="R38" s="32"/>
      <c r="S38" s="32"/>
      <c r="T38" s="32"/>
      <c r="U38" s="32"/>
      <c r="V38" s="32"/>
    </row>
    <row r="39" spans="2:22" ht="12" customHeight="1" x14ac:dyDescent="0.35">
      <c r="B39" s="32"/>
      <c r="C39" s="33"/>
      <c r="D39" s="38"/>
      <c r="E39" s="52"/>
      <c r="F39" s="33"/>
      <c r="G39" s="58"/>
      <c r="H39" s="33"/>
      <c r="I39" s="51"/>
      <c r="J39" s="40"/>
      <c r="K39" s="33"/>
      <c r="L39" s="47"/>
      <c r="M39" s="43"/>
      <c r="N39" s="41"/>
      <c r="O39" s="47"/>
      <c r="P39" s="108"/>
      <c r="Q39" s="32"/>
      <c r="R39" s="32"/>
      <c r="S39" s="32"/>
      <c r="T39" s="32"/>
      <c r="U39" s="32"/>
      <c r="V39" s="32"/>
    </row>
    <row r="40" spans="2:22" x14ac:dyDescent="0.35">
      <c r="B40" s="32"/>
      <c r="C40" s="33"/>
      <c r="D40" s="33"/>
      <c r="E40" s="31"/>
      <c r="F40" s="38" t="s">
        <v>303</v>
      </c>
      <c r="G40" s="58"/>
      <c r="H40" s="33"/>
      <c r="I40" s="32"/>
      <c r="J40" s="40"/>
      <c r="K40" s="33"/>
      <c r="L40" s="43" t="s">
        <v>252</v>
      </c>
      <c r="M40" s="43" t="s">
        <v>290</v>
      </c>
      <c r="N40" s="45" t="s">
        <v>265</v>
      </c>
      <c r="O40" s="47"/>
      <c r="P40" s="119" t="s">
        <v>266</v>
      </c>
      <c r="Q40" s="32"/>
      <c r="R40" s="32"/>
      <c r="S40" s="32"/>
      <c r="T40" s="32"/>
      <c r="U40" s="32"/>
      <c r="V40" s="32"/>
    </row>
    <row r="41" spans="2:22" x14ac:dyDescent="0.35">
      <c r="B41" s="32"/>
      <c r="C41" s="33"/>
      <c r="D41" s="38"/>
      <c r="E41" s="52"/>
      <c r="F41" s="33"/>
      <c r="G41" s="69" t="s">
        <v>294</v>
      </c>
      <c r="H41" s="33"/>
      <c r="I41" s="51"/>
      <c r="J41" s="40"/>
      <c r="K41" s="33"/>
      <c r="L41" s="109" t="str">
        <f>VLOOKUP(LookUps!AB2,LookUps!$AA$7:$AC$10,3)</f>
        <v>No selection</v>
      </c>
      <c r="M41" s="47"/>
      <c r="N41" s="112"/>
      <c r="O41" s="47"/>
      <c r="P41" s="122" t="str">
        <f>IF(ISERROR(IF(AND(N41&gt;0,L41&gt;0),N41*L41,IF(LookUps!AB2=1,"---",IF(LookUps!AB2=4,"---","________")))),"________",IF(AND(N41&gt;0,L41&gt;0),N41*L41,IF(LookUps!AB2=1,"---",IF(LookUps!AB2=4,"---","________"))))</f>
        <v>---</v>
      </c>
      <c r="Q41" s="32"/>
      <c r="R41" s="32"/>
      <c r="S41" s="32"/>
      <c r="T41" s="32"/>
      <c r="U41" s="32"/>
      <c r="V41" s="32"/>
    </row>
    <row r="42" spans="2:22" ht="12" customHeight="1" x14ac:dyDescent="0.35">
      <c r="B42" s="32"/>
      <c r="C42" s="33"/>
      <c r="D42" s="33"/>
      <c r="E42" s="31"/>
      <c r="F42" s="33"/>
      <c r="G42" s="58"/>
      <c r="H42" s="33"/>
      <c r="I42" s="51"/>
      <c r="J42" s="40"/>
      <c r="K42" s="33"/>
      <c r="L42" s="32"/>
      <c r="M42" s="32"/>
      <c r="N42" s="32"/>
      <c r="O42" s="32"/>
      <c r="P42" s="121"/>
      <c r="Q42" s="32"/>
      <c r="R42" s="32"/>
      <c r="S42" s="32"/>
      <c r="T42" s="32"/>
      <c r="U42" s="32"/>
      <c r="V42" s="32"/>
    </row>
    <row r="43" spans="2:22" x14ac:dyDescent="0.35">
      <c r="B43" s="32"/>
      <c r="C43" s="33"/>
      <c r="D43" s="33"/>
      <c r="E43" s="31"/>
      <c r="F43" s="38" t="s">
        <v>305</v>
      </c>
      <c r="G43" s="58"/>
      <c r="H43" s="33"/>
      <c r="I43" s="32"/>
      <c r="J43" s="40"/>
      <c r="K43" s="33"/>
      <c r="L43" s="43" t="s">
        <v>250</v>
      </c>
      <c r="M43" s="43" t="s">
        <v>290</v>
      </c>
      <c r="N43" s="45" t="s">
        <v>276</v>
      </c>
      <c r="O43" s="47"/>
      <c r="P43" s="119" t="s">
        <v>266</v>
      </c>
      <c r="Q43" s="32"/>
      <c r="R43" s="32"/>
      <c r="S43" s="32"/>
      <c r="T43" s="32"/>
      <c r="U43" s="32"/>
      <c r="V43" s="32"/>
    </row>
    <row r="44" spans="2:22" x14ac:dyDescent="0.35">
      <c r="B44" s="32"/>
      <c r="C44" s="33"/>
      <c r="D44" s="38"/>
      <c r="E44" s="52"/>
      <c r="F44" s="33"/>
      <c r="G44" s="69" t="s">
        <v>294</v>
      </c>
      <c r="H44" s="33"/>
      <c r="I44" s="51"/>
      <c r="J44" s="40"/>
      <c r="K44" s="33"/>
      <c r="L44" s="109" t="str">
        <f>VLOOKUP(LookUps!AF2,LookUps!$AE$7:$AG$9,3)</f>
        <v>No selection</v>
      </c>
      <c r="M44" s="47"/>
      <c r="N44" s="112"/>
      <c r="O44" s="47"/>
      <c r="P44" s="122" t="str">
        <f>IF(ISERROR(IF(AND(N44&gt;0,L44&gt;0),N44*L44,IF(LookUps!AF2=1,"---",IF(LookUps!AF2=4,"---","________")))),"________",IF(AND(N44&gt;0,L44&gt;0),N44*L44,IF(LookUps!AF2=1,"---",IF(LookUps!AF2=4,"---","________"))))</f>
        <v>---</v>
      </c>
      <c r="Q44" s="32"/>
      <c r="R44" s="32"/>
      <c r="S44" s="32"/>
      <c r="T44" s="32"/>
      <c r="U44" s="32"/>
      <c r="V44" s="32"/>
    </row>
    <row r="45" spans="2:22" ht="12" customHeight="1" x14ac:dyDescent="0.35">
      <c r="B45" s="32"/>
      <c r="C45" s="33"/>
      <c r="D45" s="33"/>
      <c r="E45" s="31"/>
      <c r="F45" s="33"/>
      <c r="G45" s="58"/>
      <c r="H45" s="33"/>
      <c r="I45" s="51"/>
      <c r="J45" s="40"/>
      <c r="K45" s="33"/>
      <c r="L45" s="47"/>
      <c r="M45" s="47"/>
      <c r="N45" s="41"/>
      <c r="O45" s="47"/>
      <c r="P45" s="108"/>
      <c r="Q45" s="32"/>
      <c r="R45" s="32"/>
      <c r="S45" s="32"/>
      <c r="T45" s="32"/>
      <c r="U45" s="32"/>
      <c r="V45" s="32"/>
    </row>
    <row r="46" spans="2:22" x14ac:dyDescent="0.35">
      <c r="B46" s="32"/>
      <c r="C46" s="33"/>
      <c r="D46" s="33"/>
      <c r="E46" s="31"/>
      <c r="F46" s="38" t="s">
        <v>306</v>
      </c>
      <c r="G46" s="58"/>
      <c r="H46" s="33"/>
      <c r="I46" s="32"/>
      <c r="J46" s="40"/>
      <c r="K46" s="33"/>
      <c r="L46" s="43" t="s">
        <v>250</v>
      </c>
      <c r="M46" s="43" t="s">
        <v>290</v>
      </c>
      <c r="N46" s="45" t="s">
        <v>276</v>
      </c>
      <c r="O46" s="47"/>
      <c r="P46" s="119" t="s">
        <v>266</v>
      </c>
      <c r="Q46" s="32"/>
      <c r="R46" s="32"/>
      <c r="S46" s="32"/>
      <c r="T46" s="32"/>
      <c r="U46" s="32"/>
      <c r="V46" s="32"/>
    </row>
    <row r="47" spans="2:22" x14ac:dyDescent="0.35">
      <c r="B47" s="32"/>
      <c r="C47" s="33"/>
      <c r="D47" s="38"/>
      <c r="E47" s="52"/>
      <c r="F47" s="33"/>
      <c r="G47" s="69" t="s">
        <v>294</v>
      </c>
      <c r="H47" s="32"/>
      <c r="I47" s="33"/>
      <c r="J47" s="40"/>
      <c r="K47" s="33"/>
      <c r="L47" s="109" t="str">
        <f>VLOOKUP(LookUps!AJ2,LookUps!$AI$7:$AK$10,3)</f>
        <v>No selection</v>
      </c>
      <c r="M47" s="47"/>
      <c r="N47" s="112"/>
      <c r="O47" s="47"/>
      <c r="P47" s="108" t="str">
        <f>IF(ISERROR(IF(AND(N47&gt;0,L47&gt;0),N47*L47,IF(LookUps!AJ2=1,"---","________"))),"________",IF(AND(N47&gt;0,L47&gt;0),N47*L47,IF(LookUps!AJ2=1,"---","________")))</f>
        <v>---</v>
      </c>
      <c r="Q47" s="32"/>
      <c r="R47" s="32"/>
      <c r="S47" s="32"/>
      <c r="T47" s="32"/>
      <c r="U47" s="32"/>
      <c r="V47" s="32"/>
    </row>
    <row r="48" spans="2:22" ht="12" customHeight="1" x14ac:dyDescent="0.35">
      <c r="B48" s="32"/>
      <c r="C48" s="33"/>
      <c r="D48" s="33"/>
      <c r="E48" s="31"/>
      <c r="F48" s="33"/>
      <c r="G48" s="58"/>
      <c r="H48" s="38"/>
      <c r="I48" s="32"/>
      <c r="J48" s="40"/>
      <c r="K48" s="33"/>
      <c r="L48" s="47"/>
      <c r="M48" s="33"/>
      <c r="N48" s="32"/>
      <c r="O48" s="47"/>
      <c r="P48" s="108"/>
      <c r="Q48" s="32"/>
      <c r="R48" s="32"/>
      <c r="S48" s="32"/>
      <c r="T48" s="32"/>
      <c r="U48" s="32"/>
      <c r="V48" s="32"/>
    </row>
    <row r="49" spans="2:22" ht="4.5" customHeight="1" x14ac:dyDescent="0.35">
      <c r="B49" s="32"/>
      <c r="C49" s="33"/>
      <c r="D49" s="33"/>
      <c r="E49" s="31"/>
      <c r="F49" s="33"/>
      <c r="G49" s="58"/>
      <c r="H49" s="38"/>
      <c r="I49" s="32"/>
      <c r="J49" s="40"/>
      <c r="K49" s="33"/>
      <c r="L49" s="47"/>
      <c r="M49" s="33"/>
      <c r="N49" s="32"/>
      <c r="O49" s="47"/>
      <c r="P49" s="108"/>
      <c r="Q49" s="32"/>
      <c r="R49" s="32"/>
      <c r="S49" s="32"/>
      <c r="T49" s="32"/>
      <c r="U49" s="32"/>
      <c r="V49" s="32"/>
    </row>
    <row r="50" spans="2:22" x14ac:dyDescent="0.35">
      <c r="B50" s="32"/>
      <c r="C50" s="52"/>
      <c r="D50" s="32"/>
      <c r="E50" s="73" t="s">
        <v>297</v>
      </c>
      <c r="F50" s="32"/>
      <c r="G50" s="72"/>
      <c r="H50" s="33"/>
      <c r="I50" s="33"/>
      <c r="J50" s="40"/>
      <c r="K50" s="33"/>
      <c r="L50" s="47"/>
      <c r="M50" s="33"/>
      <c r="O50" s="47"/>
      <c r="P50" s="108"/>
      <c r="Q50" s="32"/>
      <c r="R50" s="32"/>
      <c r="S50" s="32"/>
      <c r="T50" s="32"/>
      <c r="U50" s="32"/>
      <c r="V50" s="32"/>
    </row>
    <row r="51" spans="2:22" x14ac:dyDescent="0.35">
      <c r="B51" s="32"/>
      <c r="C51" s="33"/>
      <c r="D51" s="33"/>
      <c r="E51" s="31"/>
      <c r="F51" s="33"/>
      <c r="G51" s="69" t="s">
        <v>294</v>
      </c>
      <c r="H51" s="33"/>
      <c r="I51" s="33"/>
      <c r="J51" s="53"/>
      <c r="K51" s="32"/>
      <c r="L51" s="33"/>
      <c r="M51" s="33"/>
      <c r="N51" s="45" t="s">
        <v>302</v>
      </c>
      <c r="O51" s="33"/>
      <c r="P51" s="123"/>
      <c r="Q51" s="32"/>
      <c r="R51" s="32"/>
      <c r="S51" s="32"/>
      <c r="T51" s="32"/>
      <c r="U51" s="32"/>
      <c r="V51" s="32"/>
    </row>
    <row r="52" spans="2:22" x14ac:dyDescent="0.35">
      <c r="B52" s="32"/>
      <c r="C52" s="33"/>
      <c r="D52" s="33"/>
      <c r="E52" s="31"/>
      <c r="F52" s="33"/>
      <c r="G52" s="63"/>
      <c r="H52" s="33"/>
      <c r="I52" s="33"/>
      <c r="J52" s="53"/>
      <c r="K52" s="32"/>
      <c r="L52" s="33"/>
      <c r="M52" s="33"/>
      <c r="N52" s="126">
        <f>IF(LookUps!AN2=1,"______",VLOOKUP(LookUps!AN2,LookUps!$AM$7:$AO$10,3))</f>
        <v>1.1000000000000001</v>
      </c>
      <c r="O52" s="33"/>
      <c r="P52" s="124"/>
      <c r="Q52" s="32"/>
      <c r="R52" s="32"/>
      <c r="S52" s="32"/>
      <c r="T52" s="32"/>
      <c r="U52" s="32"/>
      <c r="V52" s="32"/>
    </row>
    <row r="53" spans="2:22" ht="12" customHeight="1" x14ac:dyDescent="0.35">
      <c r="B53" s="32"/>
      <c r="C53" s="33"/>
      <c r="D53" s="33"/>
      <c r="E53" s="31"/>
      <c r="F53" s="33"/>
      <c r="G53" s="63"/>
      <c r="H53" s="33"/>
      <c r="I53" s="33"/>
      <c r="J53" s="53"/>
      <c r="K53" s="32"/>
      <c r="L53" s="33"/>
      <c r="M53" s="33"/>
      <c r="N53" s="33"/>
      <c r="O53" s="33"/>
      <c r="P53" s="124"/>
      <c r="Q53" s="32"/>
      <c r="R53" s="32"/>
      <c r="S53" s="32"/>
      <c r="T53" s="32"/>
      <c r="U53" s="32"/>
      <c r="V53" s="32"/>
    </row>
    <row r="54" spans="2:22" ht="14.5" customHeight="1" x14ac:dyDescent="0.35">
      <c r="B54" s="32"/>
      <c r="C54" s="33"/>
      <c r="D54" s="33"/>
      <c r="E54" s="31"/>
      <c r="F54" s="33"/>
      <c r="G54" s="58"/>
      <c r="K54" s="53" t="s">
        <v>267</v>
      </c>
      <c r="L54" s="32"/>
      <c r="M54" s="33"/>
      <c r="N54" s="33"/>
      <c r="O54" s="33"/>
      <c r="P54" s="124" t="str">
        <f>IF(SUM($P$23:$P$47)&gt;0,SUM(P23:P47),"_________")</f>
        <v>_________</v>
      </c>
      <c r="Q54" s="32"/>
      <c r="R54" s="51"/>
      <c r="S54" s="32"/>
      <c r="T54" s="32"/>
      <c r="U54" s="32"/>
      <c r="V54" s="32"/>
    </row>
    <row r="55" spans="2:22" ht="6.75" customHeight="1" x14ac:dyDescent="0.35">
      <c r="B55" s="32"/>
      <c r="C55" s="33"/>
      <c r="D55" s="33"/>
      <c r="E55" s="31"/>
      <c r="F55" s="32"/>
      <c r="G55" s="59"/>
      <c r="K55" s="32"/>
      <c r="L55" s="15"/>
      <c r="M55" s="33"/>
      <c r="N55" s="32"/>
      <c r="O55" s="32"/>
      <c r="P55" s="32"/>
      <c r="Q55" s="32"/>
      <c r="R55" s="32"/>
      <c r="S55" s="32"/>
      <c r="T55" s="32"/>
      <c r="U55" s="32"/>
      <c r="V55" s="32"/>
    </row>
    <row r="56" spans="2:22" ht="14.5" customHeight="1" x14ac:dyDescent="0.35">
      <c r="B56" s="32"/>
      <c r="C56" s="33"/>
      <c r="D56" s="33"/>
      <c r="E56" s="31"/>
      <c r="F56" s="32"/>
      <c r="G56" s="59"/>
      <c r="K56" s="66" t="s">
        <v>270</v>
      </c>
      <c r="L56" s="36"/>
      <c r="M56" s="32"/>
      <c r="N56" s="33"/>
      <c r="O56" s="32"/>
      <c r="P56" s="110" t="str">
        <f>IF(ISERROR(P54*Q12),"_________",P54*Q12)</f>
        <v>_________</v>
      </c>
      <c r="Q56" s="36" t="s">
        <v>271</v>
      </c>
      <c r="S56" s="32"/>
      <c r="T56" s="32"/>
      <c r="U56" s="32"/>
      <c r="V56" s="32"/>
    </row>
    <row r="57" spans="2:22" ht="12" customHeight="1" x14ac:dyDescent="0.35">
      <c r="B57" s="32"/>
      <c r="C57" s="33"/>
      <c r="D57" s="33"/>
      <c r="E57" s="31"/>
      <c r="F57" s="32"/>
      <c r="G57" s="59"/>
      <c r="K57" s="67" t="s">
        <v>298</v>
      </c>
      <c r="M57" s="32"/>
      <c r="N57" s="32"/>
      <c r="O57" s="32"/>
      <c r="P57" s="54"/>
      <c r="Q57" s="36"/>
      <c r="S57" s="32"/>
      <c r="T57" s="32"/>
      <c r="U57" s="32"/>
      <c r="V57" s="32"/>
    </row>
    <row r="58" spans="2:22" ht="14.5" customHeight="1" x14ac:dyDescent="0.35">
      <c r="B58" s="32"/>
      <c r="C58" s="33"/>
      <c r="D58" s="33"/>
      <c r="E58" s="31"/>
      <c r="F58" s="32"/>
      <c r="G58" s="59"/>
      <c r="K58" s="66" t="s">
        <v>272</v>
      </c>
      <c r="L58" s="15"/>
      <c r="M58" s="32"/>
      <c r="N58" s="32"/>
      <c r="O58" s="32"/>
      <c r="P58" s="111" t="str">
        <f>IF(ISERROR((N20*0.6*Q12*0.018)),"_________",(N20*0.6*Q12*0.018))</f>
        <v>_________</v>
      </c>
      <c r="Q58" s="36" t="s">
        <v>271</v>
      </c>
      <c r="S58" s="32"/>
      <c r="T58" s="32"/>
      <c r="U58" s="32"/>
      <c r="V58" s="32"/>
    </row>
    <row r="59" spans="2:22" ht="12" customHeight="1" x14ac:dyDescent="0.35">
      <c r="B59" s="32"/>
      <c r="C59" s="32"/>
      <c r="D59" s="32"/>
      <c r="F59" s="32"/>
      <c r="G59" s="59"/>
      <c r="K59" s="67" t="s">
        <v>312</v>
      </c>
      <c r="M59" s="32"/>
      <c r="N59" s="32"/>
      <c r="O59" s="32"/>
      <c r="P59" s="54"/>
      <c r="Q59" s="36"/>
      <c r="S59" s="32"/>
      <c r="T59" s="32"/>
      <c r="U59" s="32"/>
      <c r="V59" s="32"/>
    </row>
    <row r="60" spans="2:22" x14ac:dyDescent="0.35">
      <c r="B60" s="32"/>
      <c r="C60" s="32"/>
      <c r="D60" s="32"/>
      <c r="F60" s="32"/>
      <c r="G60" s="59"/>
      <c r="K60" s="66" t="s">
        <v>273</v>
      </c>
      <c r="L60" s="15"/>
      <c r="M60" s="32"/>
      <c r="N60" s="32"/>
      <c r="O60" s="32"/>
      <c r="P60" s="111" t="str">
        <f>IF(ISERROR(P56+P58),"_________",P56+P58)</f>
        <v>_________</v>
      </c>
      <c r="Q60" s="36" t="s">
        <v>271</v>
      </c>
      <c r="S60" s="32"/>
      <c r="T60" s="32"/>
      <c r="U60" s="32"/>
      <c r="V60" s="32"/>
    </row>
    <row r="61" spans="2:22" ht="12" customHeight="1" x14ac:dyDescent="0.35">
      <c r="B61" s="32"/>
      <c r="C61" s="32"/>
      <c r="D61" s="32"/>
      <c r="F61" s="32"/>
      <c r="G61" s="59"/>
      <c r="K61" s="67" t="s">
        <v>299</v>
      </c>
      <c r="M61" s="32"/>
      <c r="N61" s="32"/>
      <c r="O61" s="32"/>
      <c r="P61" s="54"/>
      <c r="Q61" s="36"/>
      <c r="S61" s="32"/>
      <c r="T61" s="32"/>
      <c r="U61" s="32"/>
      <c r="V61" s="32"/>
    </row>
    <row r="62" spans="2:22" x14ac:dyDescent="0.35">
      <c r="B62" s="32"/>
      <c r="C62" s="32"/>
      <c r="D62" s="32"/>
      <c r="F62" s="32"/>
      <c r="G62" s="59"/>
      <c r="K62" s="66" t="s">
        <v>268</v>
      </c>
      <c r="L62" s="15"/>
      <c r="M62" s="32"/>
      <c r="N62" s="32"/>
      <c r="O62" s="32"/>
      <c r="P62" s="111" t="str">
        <f>IF(ISERROR(P60*N52),"_________",P60*N52)</f>
        <v>_________</v>
      </c>
      <c r="Q62" s="36" t="s">
        <v>271</v>
      </c>
      <c r="S62" s="32"/>
      <c r="T62" s="32"/>
      <c r="U62" s="32"/>
      <c r="V62" s="32"/>
    </row>
    <row r="63" spans="2:22" ht="11.25" customHeight="1" x14ac:dyDescent="0.35">
      <c r="B63" s="32"/>
      <c r="C63" s="32"/>
      <c r="D63" s="32"/>
      <c r="F63" s="32"/>
      <c r="G63" s="59"/>
      <c r="K63" s="68" t="s">
        <v>320</v>
      </c>
      <c r="M63" s="32"/>
      <c r="N63" s="32"/>
      <c r="O63" s="32"/>
      <c r="P63" s="54"/>
      <c r="Q63" s="36"/>
      <c r="S63" s="32"/>
      <c r="T63" s="32"/>
      <c r="U63" s="32"/>
      <c r="V63" s="32"/>
    </row>
    <row r="64" spans="2:22" ht="12" customHeight="1" x14ac:dyDescent="0.35">
      <c r="B64" s="32"/>
      <c r="C64" s="32"/>
      <c r="D64" s="32"/>
      <c r="F64" s="32"/>
      <c r="G64" s="59"/>
      <c r="K64" s="68" t="s">
        <v>300</v>
      </c>
      <c r="M64" s="32"/>
      <c r="N64" s="32"/>
      <c r="O64" s="32"/>
      <c r="P64" s="54"/>
      <c r="Q64" s="36"/>
      <c r="S64" s="32"/>
      <c r="T64" s="32"/>
      <c r="U64" s="32"/>
      <c r="V64" s="32"/>
    </row>
    <row r="65" spans="2:22" x14ac:dyDescent="0.35">
      <c r="B65" s="32"/>
      <c r="C65" s="32"/>
      <c r="D65" s="32"/>
      <c r="F65" s="32"/>
      <c r="G65" s="59"/>
      <c r="K65" s="66" t="s">
        <v>274</v>
      </c>
      <c r="L65" s="15"/>
      <c r="M65" s="32"/>
      <c r="N65" s="55"/>
      <c r="O65" s="32"/>
      <c r="P65" s="111" t="str">
        <f>IF(ISERROR(IF(LookUps!AR2=1,'Heating Sizing'!P62*LookUps!AS7,'Heating Sizing'!P62*LookUps!AS8)),"_________",IF(LookUps!AR2=1,'Heating Sizing'!P62*LookUps!AS7,'Heating Sizing'!P62*LookUps!AS8))</f>
        <v>_________</v>
      </c>
      <c r="Q65" s="36" t="s">
        <v>271</v>
      </c>
      <c r="S65" s="32"/>
      <c r="T65" s="32"/>
      <c r="U65" s="32"/>
      <c r="V65" s="32"/>
    </row>
    <row r="66" spans="2:22" ht="11.25" customHeight="1" x14ac:dyDescent="0.35">
      <c r="B66" s="32"/>
      <c r="C66" s="32"/>
      <c r="D66" s="32"/>
      <c r="F66" s="32"/>
      <c r="G66" s="59"/>
      <c r="J66" s="33"/>
      <c r="K66" s="67" t="s">
        <v>321</v>
      </c>
      <c r="M66" s="32"/>
      <c r="N66" s="32"/>
      <c r="O66" s="32"/>
      <c r="P66" s="32"/>
      <c r="Q66" s="32"/>
      <c r="R66" s="32"/>
      <c r="S66" s="32"/>
      <c r="T66" s="32"/>
      <c r="U66" s="32"/>
      <c r="V66" s="32"/>
    </row>
    <row r="67" spans="2:22" ht="11.25" customHeight="1" x14ac:dyDescent="0.35">
      <c r="K67" s="67" t="s">
        <v>322</v>
      </c>
    </row>
  </sheetData>
  <sheetProtection password="CA91" sheet="1" selectLockedCells="1"/>
  <mergeCells count="7">
    <mergeCell ref="A2:R2"/>
    <mergeCell ref="B4:J4"/>
    <mergeCell ref="B5:J5"/>
    <mergeCell ref="B6:J6"/>
    <mergeCell ref="L4:Q4"/>
    <mergeCell ref="L5:Q5"/>
    <mergeCell ref="L6:Q6"/>
  </mergeCells>
  <dataValidations disablePrompts="1" count="1">
    <dataValidation allowBlank="1" showInputMessage="1" showErrorMessage="1" error="Please select Other to enter information in this space." sqref="J30"/>
  </dataValidations>
  <pageMargins left="0.50291666666666668" right="0.49866666666666665" top="0.5" bottom="0.5" header="0.3" footer="0.3"/>
  <pageSetup scale="68" orientation="portrait" r:id="rId1"/>
  <headerFooter>
    <oddFooter>&amp;R&amp;"Tahoma,Italic"&amp;8(07/01/13)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4" name="Option Button 23">
              <controlPr locked="0" defaultSize="0" autoFill="0" autoLine="0" autoPict="0" altText="Forced Air Furnace_x000a_">
                <anchor moveWithCells="1">
                  <from>
                    <xdr:col>9</xdr:col>
                    <xdr:colOff>946150</xdr:colOff>
                    <xdr:row>6</xdr:row>
                    <xdr:rowOff>31750</xdr:rowOff>
                  </from>
                  <to>
                    <xdr:col>9</xdr:col>
                    <xdr:colOff>2216150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5" name="Option Button 24">
              <controlPr locked="0" defaultSize="0" autoFill="0" autoLine="0" autoPict="0">
                <anchor moveWithCells="1">
                  <from>
                    <xdr:col>10</xdr:col>
                    <xdr:colOff>158750</xdr:colOff>
                    <xdr:row>6</xdr:row>
                    <xdr:rowOff>38100</xdr:rowOff>
                  </from>
                  <to>
                    <xdr:col>11</xdr:col>
                    <xdr:colOff>508000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6" name="Drop Down 9">
              <controlPr defaultSize="0" autoLine="0" autoPict="0">
                <anchor moveWithCells="1" sizeWithCells="1">
                  <from>
                    <xdr:col>8</xdr:col>
                    <xdr:colOff>171450</xdr:colOff>
                    <xdr:row>11</xdr:row>
                    <xdr:rowOff>114300</xdr:rowOff>
                  </from>
                  <to>
                    <xdr:col>10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7" name="Drop Down 8">
              <controlPr defaultSize="0" autoLine="0" autoPict="0">
                <anchor moveWithCells="1" sizeWithCells="1">
                  <from>
                    <xdr:col>9</xdr:col>
                    <xdr:colOff>63500</xdr:colOff>
                    <xdr:row>50</xdr:row>
                    <xdr:rowOff>120650</xdr:rowOff>
                  </from>
                  <to>
                    <xdr:col>10</xdr:col>
                    <xdr:colOff>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Drop Down 7">
              <controlPr defaultSize="0" autoLine="0" autoPict="0">
                <anchor moveWithCells="1" sizeWithCells="1">
                  <from>
                    <xdr:col>9</xdr:col>
                    <xdr:colOff>38100</xdr:colOff>
                    <xdr:row>46</xdr:row>
                    <xdr:rowOff>57150</xdr:rowOff>
                  </from>
                  <to>
                    <xdr:col>10</xdr:col>
                    <xdr:colOff>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6">
              <controlPr defaultSize="0" autoLine="0" autoPict="0">
                <anchor moveWithCells="1" sizeWithCells="1">
                  <from>
                    <xdr:col>9</xdr:col>
                    <xdr:colOff>63500</xdr:colOff>
                    <xdr:row>43</xdr:row>
                    <xdr:rowOff>57150</xdr:rowOff>
                  </from>
                  <to>
                    <xdr:col>10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0" name="Drop Down 5">
              <controlPr defaultSize="0" autoLine="0" autoPict="0">
                <anchor moveWithCells="1" sizeWithCells="1">
                  <from>
                    <xdr:col>9</xdr:col>
                    <xdr:colOff>31750</xdr:colOff>
                    <xdr:row>40</xdr:row>
                    <xdr:rowOff>57150</xdr:rowOff>
                  </from>
                  <to>
                    <xdr:col>10</xdr:col>
                    <xdr:colOff>0</xdr:colOff>
                    <xdr:row>41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11" name="Drop Down 4">
              <controlPr defaultSize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63500</xdr:rowOff>
                  </from>
                  <to>
                    <xdr:col>10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12" name="Drop Down 3">
              <controlPr defaultSize="0" autoLine="0" autoPict="0">
                <anchor moveWithCells="1" sizeWithCells="1">
                  <from>
                    <xdr:col>9</xdr:col>
                    <xdr:colOff>31750</xdr:colOff>
                    <xdr:row>34</xdr:row>
                    <xdr:rowOff>57150</xdr:rowOff>
                  </from>
                  <to>
                    <xdr:col>10</xdr:col>
                    <xdr:colOff>0</xdr:colOff>
                    <xdr:row>35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13" name="Drop Down 2">
              <controlPr defaultSize="0" autoLine="0" autoPict="0">
                <anchor moveWithCells="1" sizeWithCells="1">
                  <from>
                    <xdr:col>9</xdr:col>
                    <xdr:colOff>31750</xdr:colOff>
                    <xdr:row>31</xdr:row>
                    <xdr:rowOff>57150</xdr:rowOff>
                  </from>
                  <to>
                    <xdr:col>10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" r:id="rId14" name="Drop Down 1">
              <controlPr defaultSize="0" autoLine="0" autoPict="0">
                <anchor moveWithCells="1" sizeWithCells="1">
                  <from>
                    <xdr:col>9</xdr:col>
                    <xdr:colOff>31750</xdr:colOff>
                    <xdr:row>28</xdr:row>
                    <xdr:rowOff>57150</xdr:rowOff>
                  </from>
                  <to>
                    <xdr:col>10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5" name="Drop Down 1454">
              <controlPr defaultSize="0" autoLine="0" autoPict="0">
                <anchor moveWithCells="1" sizeWithCells="1">
                  <from>
                    <xdr:col>9</xdr:col>
                    <xdr:colOff>31750</xdr:colOff>
                    <xdr:row>22</xdr:row>
                    <xdr:rowOff>114300</xdr:rowOff>
                  </from>
                  <to>
                    <xdr:col>10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42"/>
  <sheetViews>
    <sheetView topLeftCell="C1" workbookViewId="0">
      <selection activeCell="G13" sqref="G13:I13"/>
    </sheetView>
  </sheetViews>
  <sheetFormatPr defaultColWidth="9.1796875" defaultRowHeight="14.5" x14ac:dyDescent="0.35"/>
  <cols>
    <col min="1" max="1" width="14.54296875" style="1" customWidth="1"/>
    <col min="2" max="2" width="2" style="1" customWidth="1"/>
    <col min="3" max="3" width="11" style="1" customWidth="1"/>
    <col min="4" max="4" width="20.54296875" style="1" bestFit="1" customWidth="1"/>
    <col min="5" max="5" width="9.1796875" style="1"/>
    <col min="6" max="6" width="2" style="1" customWidth="1"/>
    <col min="7" max="7" width="11" style="10" customWidth="1"/>
    <col min="8" max="8" width="14.81640625" style="1" customWidth="1"/>
    <col min="9" max="9" width="11.1796875" style="1" customWidth="1"/>
    <col min="10" max="10" width="2" style="1" customWidth="1"/>
    <col min="11" max="11" width="11" style="10" customWidth="1"/>
    <col min="12" max="12" width="14.81640625" style="1" customWidth="1"/>
    <col min="13" max="13" width="11.1796875" style="1" customWidth="1"/>
    <col min="14" max="14" width="2" style="1" customWidth="1"/>
    <col min="15" max="15" width="11" style="10" customWidth="1"/>
    <col min="16" max="16" width="14.26953125" style="1" bestFit="1" customWidth="1"/>
    <col min="17" max="17" width="11.1796875" style="1" customWidth="1"/>
    <col min="18" max="18" width="2" style="1" customWidth="1"/>
    <col min="19" max="19" width="11" style="10" customWidth="1"/>
    <col min="20" max="20" width="17.81640625" style="1" bestFit="1" customWidth="1"/>
    <col min="21" max="21" width="11.1796875" style="1" customWidth="1"/>
    <col min="22" max="22" width="2" style="1" customWidth="1"/>
    <col min="23" max="23" width="11" style="10" customWidth="1"/>
    <col min="24" max="24" width="10.453125" style="1" customWidth="1"/>
    <col min="25" max="25" width="11.1796875" style="1" customWidth="1"/>
    <col min="26" max="26" width="2" style="1" customWidth="1"/>
    <col min="27" max="27" width="11" style="10" customWidth="1"/>
    <col min="28" max="28" width="15.54296875" style="1" customWidth="1"/>
    <col min="29" max="29" width="11.1796875" style="1" customWidth="1"/>
    <col min="30" max="30" width="2" style="1" customWidth="1"/>
    <col min="31" max="31" width="11" style="10" customWidth="1"/>
    <col min="32" max="32" width="15.1796875" style="1" customWidth="1"/>
    <col min="33" max="33" width="10.7265625" style="1" customWidth="1"/>
    <col min="34" max="34" width="2" style="1" customWidth="1"/>
    <col min="35" max="35" width="11" style="10" customWidth="1"/>
    <col min="36" max="36" width="16.26953125" style="1" customWidth="1"/>
    <col min="37" max="37" width="10.7265625" style="1" customWidth="1"/>
    <col min="38" max="38" width="2" style="1" customWidth="1"/>
    <col min="39" max="39" width="11" style="10" customWidth="1"/>
    <col min="40" max="41" width="23.7265625" style="1" customWidth="1"/>
    <col min="42" max="42" width="2" style="1" customWidth="1"/>
    <col min="43" max="43" width="19.453125" style="1" customWidth="1"/>
    <col min="44" max="45" width="9.1796875" style="1"/>
    <col min="46" max="46" width="2" style="1" customWidth="1"/>
    <col min="47" max="16384" width="9.1796875" style="1"/>
  </cols>
  <sheetData>
    <row r="1" spans="1:46" x14ac:dyDescent="0.35">
      <c r="B1" s="6"/>
      <c r="D1" s="12" t="s">
        <v>280</v>
      </c>
      <c r="E1" s="12"/>
      <c r="F1" s="13"/>
      <c r="G1" s="12"/>
      <c r="H1" s="12"/>
      <c r="I1" s="12"/>
      <c r="J1" s="13"/>
      <c r="K1" s="12"/>
      <c r="L1" s="12"/>
      <c r="M1" s="12"/>
      <c r="N1" s="13"/>
      <c r="O1" s="12"/>
      <c r="P1" s="12"/>
      <c r="Q1" s="12"/>
      <c r="R1" s="13"/>
      <c r="S1" s="12"/>
      <c r="T1" s="12"/>
      <c r="U1" s="12"/>
      <c r="V1" s="13"/>
      <c r="W1" s="12"/>
      <c r="X1" s="12"/>
      <c r="Y1" s="12"/>
      <c r="Z1" s="13"/>
      <c r="AA1" s="12"/>
      <c r="AB1" s="12"/>
      <c r="AC1" s="12"/>
      <c r="AD1" s="13"/>
      <c r="AE1" s="12"/>
      <c r="AF1" s="12"/>
      <c r="AG1" s="12"/>
      <c r="AH1" s="13"/>
      <c r="AI1" s="12"/>
      <c r="AJ1" s="12"/>
      <c r="AK1" s="12"/>
      <c r="AL1" s="13"/>
      <c r="AM1" s="12"/>
      <c r="AN1" s="12"/>
      <c r="AO1" s="12"/>
      <c r="AP1" s="12"/>
      <c r="AQ1" s="12"/>
      <c r="AR1" s="12"/>
      <c r="AS1" s="12"/>
      <c r="AT1" s="12"/>
    </row>
    <row r="2" spans="1:46" x14ac:dyDescent="0.35">
      <c r="B2" s="6"/>
      <c r="D2" s="23">
        <v>1</v>
      </c>
      <c r="F2" s="6"/>
      <c r="H2" s="23">
        <v>1</v>
      </c>
      <c r="J2" s="6"/>
      <c r="L2" s="23">
        <v>1</v>
      </c>
      <c r="N2" s="6"/>
      <c r="P2" s="23">
        <v>1</v>
      </c>
      <c r="R2" s="6"/>
      <c r="T2" s="23">
        <v>1</v>
      </c>
      <c r="V2" s="6"/>
      <c r="X2" s="23">
        <v>1</v>
      </c>
      <c r="Z2" s="6"/>
      <c r="AB2" s="23">
        <v>1</v>
      </c>
      <c r="AD2" s="6"/>
      <c r="AF2" s="23">
        <v>1</v>
      </c>
      <c r="AH2" s="6"/>
      <c r="AJ2" s="23">
        <v>1</v>
      </c>
      <c r="AL2" s="6"/>
      <c r="AN2" s="23">
        <v>3</v>
      </c>
      <c r="AP2" s="6"/>
      <c r="AR2" s="118">
        <v>2</v>
      </c>
      <c r="AT2" s="6"/>
    </row>
    <row r="3" spans="1:46" x14ac:dyDescent="0.35">
      <c r="B3" s="6"/>
      <c r="F3" s="6"/>
      <c r="J3" s="6"/>
      <c r="N3" s="6"/>
      <c r="R3" s="6"/>
      <c r="V3" s="6"/>
      <c r="Z3" s="6"/>
      <c r="AD3" s="6"/>
      <c r="AH3" s="6"/>
      <c r="AL3" s="6"/>
      <c r="AP3" s="6"/>
      <c r="AT3" s="6"/>
    </row>
    <row r="4" spans="1:46" s="11" customFormat="1" ht="29" x14ac:dyDescent="0.35">
      <c r="A4" s="16" t="s">
        <v>262</v>
      </c>
      <c r="B4" s="6"/>
      <c r="D4" s="139" t="s">
        <v>263</v>
      </c>
      <c r="E4" s="139"/>
      <c r="F4" s="6"/>
      <c r="H4" s="16" t="s">
        <v>346</v>
      </c>
      <c r="J4" s="6"/>
      <c r="L4" s="16" t="s">
        <v>261</v>
      </c>
      <c r="N4" s="6"/>
      <c r="P4" s="139" t="s">
        <v>260</v>
      </c>
      <c r="Q4" s="139"/>
      <c r="R4" s="6"/>
      <c r="T4" s="17" t="s">
        <v>259</v>
      </c>
      <c r="V4" s="6"/>
      <c r="X4" s="17" t="s">
        <v>258</v>
      </c>
      <c r="Z4" s="6"/>
      <c r="AB4" s="17" t="s">
        <v>257</v>
      </c>
      <c r="AD4" s="6"/>
      <c r="AF4" s="17" t="s">
        <v>256</v>
      </c>
      <c r="AH4" s="6"/>
      <c r="AJ4" s="17" t="s">
        <v>255</v>
      </c>
      <c r="AL4" s="6"/>
      <c r="AN4" s="17" t="s">
        <v>269</v>
      </c>
      <c r="AP4" s="6"/>
      <c r="AQ4" s="115" t="s">
        <v>324</v>
      </c>
      <c r="AT4" s="6"/>
    </row>
    <row r="5" spans="1:46" x14ac:dyDescent="0.35">
      <c r="B5" s="2"/>
      <c r="F5" s="2"/>
      <c r="J5" s="2"/>
      <c r="N5" s="2"/>
      <c r="R5" s="2"/>
      <c r="V5" s="2"/>
      <c r="Z5" s="2"/>
      <c r="AD5" s="2"/>
      <c r="AH5" s="2"/>
      <c r="AL5" s="2"/>
      <c r="AP5" s="2"/>
      <c r="AQ5" s="117"/>
      <c r="AT5" s="2"/>
    </row>
    <row r="6" spans="1:46" x14ac:dyDescent="0.35">
      <c r="A6" s="23">
        <v>70</v>
      </c>
      <c r="B6" s="2"/>
      <c r="C6" s="1" t="s">
        <v>284</v>
      </c>
      <c r="D6" s="5" t="s">
        <v>254</v>
      </c>
      <c r="E6" s="5" t="s">
        <v>253</v>
      </c>
      <c r="F6" s="2"/>
      <c r="G6" s="10" t="s">
        <v>284</v>
      </c>
      <c r="H6" s="5" t="s">
        <v>251</v>
      </c>
      <c r="I6" s="5" t="s">
        <v>252</v>
      </c>
      <c r="J6" s="2"/>
      <c r="K6" s="10" t="s">
        <v>284</v>
      </c>
      <c r="L6" s="5" t="s">
        <v>251</v>
      </c>
      <c r="M6" s="5" t="s">
        <v>252</v>
      </c>
      <c r="N6" s="2"/>
      <c r="O6" s="10" t="s">
        <v>284</v>
      </c>
      <c r="P6" s="5" t="s">
        <v>251</v>
      </c>
      <c r="Q6" s="5" t="s">
        <v>252</v>
      </c>
      <c r="R6" s="2"/>
      <c r="S6" s="10" t="s">
        <v>284</v>
      </c>
      <c r="T6" s="5" t="s">
        <v>251</v>
      </c>
      <c r="U6" s="5" t="s">
        <v>252</v>
      </c>
      <c r="V6" s="2"/>
      <c r="W6" s="10" t="s">
        <v>284</v>
      </c>
      <c r="X6" s="5" t="s">
        <v>251</v>
      </c>
      <c r="Y6" s="5" t="s">
        <v>252</v>
      </c>
      <c r="Z6" s="2"/>
      <c r="AA6" s="10" t="s">
        <v>284</v>
      </c>
      <c r="AB6" s="5" t="s">
        <v>251</v>
      </c>
      <c r="AC6" s="5" t="s">
        <v>252</v>
      </c>
      <c r="AD6" s="2"/>
      <c r="AE6" s="10" t="s">
        <v>284</v>
      </c>
      <c r="AF6" s="5" t="s">
        <v>251</v>
      </c>
      <c r="AG6" s="5" t="s">
        <v>250</v>
      </c>
      <c r="AH6" s="2"/>
      <c r="AI6" s="10" t="s">
        <v>284</v>
      </c>
      <c r="AJ6" s="5" t="s">
        <v>251</v>
      </c>
      <c r="AK6" s="5" t="s">
        <v>250</v>
      </c>
      <c r="AL6" s="2"/>
      <c r="AM6" s="14" t="s">
        <v>285</v>
      </c>
      <c r="AN6" s="5" t="s">
        <v>288</v>
      </c>
      <c r="AO6" s="5" t="s">
        <v>287</v>
      </c>
      <c r="AP6" s="2"/>
      <c r="AT6" s="2"/>
    </row>
    <row r="7" spans="1:46" s="10" customFormat="1" x14ac:dyDescent="0.35">
      <c r="B7" s="2"/>
      <c r="C7" s="75">
        <v>1</v>
      </c>
      <c r="D7" s="76" t="s">
        <v>3</v>
      </c>
      <c r="F7" s="2"/>
      <c r="G7" s="81">
        <v>1</v>
      </c>
      <c r="H7" s="82" t="s">
        <v>340</v>
      </c>
      <c r="I7" s="82" t="s">
        <v>286</v>
      </c>
      <c r="J7" s="2"/>
      <c r="K7" s="81">
        <v>1</v>
      </c>
      <c r="L7" s="82" t="s">
        <v>278</v>
      </c>
      <c r="M7" s="82" t="s">
        <v>286</v>
      </c>
      <c r="N7" s="2"/>
      <c r="O7" s="85">
        <v>1</v>
      </c>
      <c r="P7" s="86" t="s">
        <v>278</v>
      </c>
      <c r="Q7" s="86" t="s">
        <v>286</v>
      </c>
      <c r="R7" s="2"/>
      <c r="S7" s="87">
        <v>1</v>
      </c>
      <c r="T7" s="88" t="s">
        <v>278</v>
      </c>
      <c r="U7" s="88" t="s">
        <v>286</v>
      </c>
      <c r="V7" s="2"/>
      <c r="W7" s="89">
        <v>1</v>
      </c>
      <c r="X7" s="90" t="s">
        <v>278</v>
      </c>
      <c r="Y7" s="90" t="s">
        <v>286</v>
      </c>
      <c r="Z7" s="2"/>
      <c r="AA7" s="93">
        <v>1</v>
      </c>
      <c r="AB7" s="94" t="s">
        <v>309</v>
      </c>
      <c r="AC7" s="94" t="s">
        <v>286</v>
      </c>
      <c r="AD7" s="2"/>
      <c r="AE7" s="97">
        <v>1</v>
      </c>
      <c r="AF7" s="98" t="s">
        <v>292</v>
      </c>
      <c r="AG7" s="98" t="s">
        <v>286</v>
      </c>
      <c r="AH7" s="2"/>
      <c r="AI7" s="101">
        <v>1</v>
      </c>
      <c r="AJ7" s="102" t="s">
        <v>278</v>
      </c>
      <c r="AK7" s="102" t="s">
        <v>286</v>
      </c>
      <c r="AL7" s="2"/>
      <c r="AM7" s="75">
        <v>1</v>
      </c>
      <c r="AN7" s="76" t="s">
        <v>289</v>
      </c>
      <c r="AO7" s="75" t="s">
        <v>281</v>
      </c>
      <c r="AP7" s="2"/>
      <c r="AQ7" s="116" t="s">
        <v>325</v>
      </c>
      <c r="AR7" s="10">
        <v>1</v>
      </c>
      <c r="AS7" s="10">
        <v>1.4</v>
      </c>
      <c r="AT7" s="2"/>
    </row>
    <row r="8" spans="1:46" s="10" customFormat="1" x14ac:dyDescent="0.35">
      <c r="B8" s="2"/>
      <c r="C8" s="75">
        <f>C7+1</f>
        <v>2</v>
      </c>
      <c r="D8" s="4" t="s">
        <v>249</v>
      </c>
      <c r="E8" s="3">
        <v>25</v>
      </c>
      <c r="F8" s="2"/>
      <c r="G8" s="81">
        <v>2</v>
      </c>
      <c r="H8" s="131" t="s">
        <v>345</v>
      </c>
      <c r="I8" s="130">
        <v>0.3</v>
      </c>
      <c r="J8" s="2"/>
      <c r="K8" s="81">
        <v>2</v>
      </c>
      <c r="L8" s="80" t="s">
        <v>248</v>
      </c>
      <c r="M8" s="81">
        <v>2.5999999999999999E-2</v>
      </c>
      <c r="N8" s="2"/>
      <c r="O8" s="85">
        <v>2</v>
      </c>
      <c r="P8" s="84" t="s">
        <v>247</v>
      </c>
      <c r="Q8" s="84">
        <v>2.7E-2</v>
      </c>
      <c r="R8" s="2"/>
      <c r="S8" s="87">
        <v>2</v>
      </c>
      <c r="T8" s="87" t="s">
        <v>331</v>
      </c>
      <c r="U8" s="84">
        <v>5.6000000000000001E-2</v>
      </c>
      <c r="V8" s="2"/>
      <c r="W8" s="89">
        <v>2</v>
      </c>
      <c r="X8" s="89" t="s">
        <v>246</v>
      </c>
      <c r="Y8" s="89">
        <v>2.9000000000000001E-2</v>
      </c>
      <c r="Z8" s="2"/>
      <c r="AA8" s="93">
        <v>2</v>
      </c>
      <c r="AB8" s="93" t="s">
        <v>307</v>
      </c>
      <c r="AC8" s="93">
        <v>4.2000000000000003E-2</v>
      </c>
      <c r="AD8" s="2"/>
      <c r="AE8" s="97">
        <v>2</v>
      </c>
      <c r="AF8" s="97" t="s">
        <v>329</v>
      </c>
      <c r="AG8" s="97">
        <v>0.56999999999999995</v>
      </c>
      <c r="AH8" s="2"/>
      <c r="AI8" s="101">
        <v>2</v>
      </c>
      <c r="AJ8" s="84" t="s">
        <v>311</v>
      </c>
      <c r="AK8" s="101">
        <v>0.54</v>
      </c>
      <c r="AL8" s="2"/>
      <c r="AM8" s="75">
        <f>AM7+1</f>
        <v>2</v>
      </c>
      <c r="AN8" s="75" t="s">
        <v>282</v>
      </c>
      <c r="AO8" s="75">
        <v>1</v>
      </c>
      <c r="AP8" s="2"/>
      <c r="AQ8" s="116" t="s">
        <v>326</v>
      </c>
      <c r="AR8" s="10">
        <v>2</v>
      </c>
      <c r="AS8" s="10">
        <v>1.25</v>
      </c>
      <c r="AT8" s="2"/>
    </row>
    <row r="9" spans="1:46" s="10" customFormat="1" x14ac:dyDescent="0.35">
      <c r="B9" s="2"/>
      <c r="C9" s="75">
        <f t="shared" ref="C9:C72" si="0">C8+1</f>
        <v>3</v>
      </c>
      <c r="D9" s="4" t="s">
        <v>243</v>
      </c>
      <c r="E9" s="3">
        <v>24</v>
      </c>
      <c r="F9" s="2"/>
      <c r="G9" s="75">
        <v>3</v>
      </c>
      <c r="H9" s="81" t="s">
        <v>341</v>
      </c>
      <c r="I9" s="81">
        <v>0.28000000000000003</v>
      </c>
      <c r="J9" s="2"/>
      <c r="K9" s="75">
        <v>3</v>
      </c>
      <c r="L9" s="81" t="s">
        <v>242</v>
      </c>
      <c r="M9" s="81">
        <v>2.5999999999999999E-2</v>
      </c>
      <c r="N9" s="2"/>
      <c r="O9" s="85">
        <v>3</v>
      </c>
      <c r="P9" s="128" t="s">
        <v>349</v>
      </c>
      <c r="Q9" s="133">
        <v>0.02</v>
      </c>
      <c r="R9" s="2"/>
      <c r="S9" s="87">
        <v>3</v>
      </c>
      <c r="T9" s="87" t="s">
        <v>334</v>
      </c>
      <c r="U9" s="84">
        <v>4.2999999999999997E-2</v>
      </c>
      <c r="V9" s="2"/>
      <c r="W9" s="127">
        <v>3</v>
      </c>
      <c r="X9" s="127" t="s">
        <v>333</v>
      </c>
      <c r="Y9" s="127">
        <v>2.5000000000000001E-2</v>
      </c>
      <c r="Z9" s="2"/>
      <c r="AA9" s="93">
        <v>3</v>
      </c>
      <c r="AB9" s="93" t="s">
        <v>308</v>
      </c>
      <c r="AC9" s="93">
        <v>6.4000000000000001E-2</v>
      </c>
      <c r="AD9" s="2"/>
      <c r="AE9" s="97">
        <v>3</v>
      </c>
      <c r="AF9" s="99" t="s">
        <v>336</v>
      </c>
      <c r="AG9" s="100">
        <v>0.30299999999999999</v>
      </c>
      <c r="AH9" s="2"/>
      <c r="AI9" s="101">
        <v>3</v>
      </c>
      <c r="AJ9" s="84" t="s">
        <v>310</v>
      </c>
      <c r="AK9" s="101">
        <v>0.36</v>
      </c>
      <c r="AL9" s="2"/>
      <c r="AM9" s="75">
        <f>AM8+1</f>
        <v>3</v>
      </c>
      <c r="AN9" s="75" t="s">
        <v>283</v>
      </c>
      <c r="AO9" s="75">
        <v>1.1000000000000001</v>
      </c>
      <c r="AP9" s="2"/>
      <c r="AT9" s="2"/>
    </row>
    <row r="10" spans="1:46" x14ac:dyDescent="0.35">
      <c r="B10" s="2"/>
      <c r="C10" s="77">
        <f t="shared" si="0"/>
        <v>4</v>
      </c>
      <c r="D10" s="4" t="s">
        <v>239</v>
      </c>
      <c r="E10" s="3">
        <v>-4</v>
      </c>
      <c r="F10" s="2"/>
      <c r="G10" s="75">
        <v>4</v>
      </c>
      <c r="H10" s="77" t="s">
        <v>342</v>
      </c>
      <c r="I10" s="129">
        <v>0.25</v>
      </c>
      <c r="J10" s="2"/>
      <c r="N10" s="2"/>
      <c r="O10" s="127">
        <v>4</v>
      </c>
      <c r="P10" s="85" t="s">
        <v>314</v>
      </c>
      <c r="Q10" s="83" t="s">
        <v>319</v>
      </c>
      <c r="R10" s="2"/>
      <c r="S10" s="75">
        <v>4</v>
      </c>
      <c r="T10" s="101" t="s">
        <v>348</v>
      </c>
      <c r="U10" s="75">
        <v>3.2000000000000001E-2</v>
      </c>
      <c r="V10" s="2"/>
      <c r="W10" s="89">
        <v>4</v>
      </c>
      <c r="X10" s="91" t="s">
        <v>328</v>
      </c>
      <c r="Y10" s="92" t="s">
        <v>319</v>
      </c>
      <c r="Z10" s="2"/>
      <c r="AA10" s="93">
        <v>4</v>
      </c>
      <c r="AB10" s="95" t="s">
        <v>335</v>
      </c>
      <c r="AC10" s="96">
        <v>2.8000000000000001E-2</v>
      </c>
      <c r="AD10" s="2"/>
      <c r="AE10" s="128">
        <v>4</v>
      </c>
      <c r="AF10" s="103" t="s">
        <v>316</v>
      </c>
      <c r="AG10" s="129"/>
      <c r="AH10" s="2"/>
      <c r="AI10" s="75">
        <v>4</v>
      </c>
      <c r="AJ10" s="103" t="s">
        <v>317</v>
      </c>
      <c r="AK10" s="104" t="s">
        <v>319</v>
      </c>
      <c r="AL10" s="2"/>
      <c r="AM10" s="75">
        <f>AM9+1</f>
        <v>4</v>
      </c>
      <c r="AN10" s="75" t="s">
        <v>330</v>
      </c>
      <c r="AO10" s="75">
        <v>1</v>
      </c>
      <c r="AP10" s="2"/>
      <c r="AT10" s="2"/>
    </row>
    <row r="11" spans="1:46" x14ac:dyDescent="0.35">
      <c r="B11" s="2"/>
      <c r="C11" s="77">
        <f t="shared" si="0"/>
        <v>5</v>
      </c>
      <c r="D11" s="4" t="s">
        <v>236</v>
      </c>
      <c r="E11" s="3">
        <v>11</v>
      </c>
      <c r="F11" s="2"/>
      <c r="G11" s="128">
        <v>5</v>
      </c>
      <c r="H11" s="77" t="s">
        <v>343</v>
      </c>
      <c r="I11" s="129">
        <v>0.24</v>
      </c>
      <c r="J11" s="2"/>
      <c r="N11" s="2"/>
      <c r="R11" s="2"/>
      <c r="V11" s="2"/>
      <c r="Z11" s="2"/>
      <c r="AA11" s="128">
        <v>5</v>
      </c>
      <c r="AB11" s="103" t="s">
        <v>338</v>
      </c>
      <c r="AC11" s="129">
        <v>2.1000000000000001E-2</v>
      </c>
      <c r="AD11" s="2"/>
      <c r="AE11" s="128">
        <v>5</v>
      </c>
      <c r="AF11" s="129" t="s">
        <v>337</v>
      </c>
      <c r="AG11" s="129">
        <v>0.56000000000000005</v>
      </c>
      <c r="AH11" s="2"/>
      <c r="AL11" s="2"/>
      <c r="AP11" s="2"/>
      <c r="AT11" s="2"/>
    </row>
    <row r="12" spans="1:46" x14ac:dyDescent="0.35">
      <c r="B12" s="2"/>
      <c r="C12" s="77">
        <f t="shared" si="0"/>
        <v>6</v>
      </c>
      <c r="D12" s="4" t="s">
        <v>234</v>
      </c>
      <c r="E12" s="3">
        <v>25</v>
      </c>
      <c r="F12" s="2"/>
      <c r="G12" s="128">
        <v>6</v>
      </c>
      <c r="H12" s="77" t="s">
        <v>344</v>
      </c>
      <c r="I12" s="129">
        <v>0.22</v>
      </c>
      <c r="J12" s="2"/>
      <c r="N12" s="2"/>
      <c r="R12" s="2"/>
      <c r="V12" s="2"/>
      <c r="Z12" s="2"/>
      <c r="AA12" s="128">
        <v>6</v>
      </c>
      <c r="AB12" s="103" t="s">
        <v>315</v>
      </c>
      <c r="AC12" s="104" t="s">
        <v>319</v>
      </c>
      <c r="AD12" s="2"/>
      <c r="AE12" s="128">
        <v>6</v>
      </c>
      <c r="AF12" s="129" t="s">
        <v>339</v>
      </c>
      <c r="AG12" s="129">
        <v>0.56999999999999995</v>
      </c>
      <c r="AH12" s="2"/>
      <c r="AL12" s="2"/>
      <c r="AP12" s="2"/>
      <c r="AT12" s="2"/>
    </row>
    <row r="13" spans="1:46" x14ac:dyDescent="0.35">
      <c r="B13" s="2"/>
      <c r="C13" s="77">
        <f t="shared" si="0"/>
        <v>7</v>
      </c>
      <c r="D13" s="4" t="s">
        <v>233</v>
      </c>
      <c r="E13" s="3">
        <v>19</v>
      </c>
      <c r="F13" s="2"/>
      <c r="J13" s="2"/>
      <c r="N13" s="2"/>
      <c r="R13" s="2"/>
      <c r="V13" s="2"/>
      <c r="Z13" s="2"/>
      <c r="AB13" s="19" t="s">
        <v>279</v>
      </c>
      <c r="AC13" s="10"/>
      <c r="AD13" s="2"/>
      <c r="AE13" s="128"/>
      <c r="AF13" s="129"/>
      <c r="AG13" s="129"/>
      <c r="AH13" s="2"/>
      <c r="AL13" s="2"/>
      <c r="AP13" s="2"/>
      <c r="AT13" s="2"/>
    </row>
    <row r="14" spans="1:46" x14ac:dyDescent="0.35">
      <c r="B14" s="2"/>
      <c r="C14" s="77">
        <f t="shared" si="0"/>
        <v>8</v>
      </c>
      <c r="D14" s="4" t="s">
        <v>232</v>
      </c>
      <c r="E14" s="3">
        <v>24</v>
      </c>
      <c r="F14" s="2"/>
      <c r="J14" s="2"/>
      <c r="N14" s="2"/>
      <c r="R14" s="2"/>
      <c r="V14" s="2"/>
      <c r="Z14" s="2"/>
      <c r="AB14" s="18" t="s">
        <v>245</v>
      </c>
      <c r="AC14" s="20">
        <v>4.2000000000000003E-2</v>
      </c>
      <c r="AD14" s="2"/>
      <c r="AF14" s="19" t="s">
        <v>279</v>
      </c>
      <c r="AG14" s="10"/>
      <c r="AH14" s="2"/>
      <c r="AL14" s="2"/>
      <c r="AP14" s="2"/>
      <c r="AT14" s="2"/>
    </row>
    <row r="15" spans="1:46" x14ac:dyDescent="0.35">
      <c r="B15" s="2"/>
      <c r="C15" s="77">
        <f t="shared" si="0"/>
        <v>9</v>
      </c>
      <c r="D15" s="4" t="s">
        <v>231</v>
      </c>
      <c r="E15" s="3">
        <v>19</v>
      </c>
      <c r="F15" s="2"/>
      <c r="J15" s="2"/>
      <c r="N15" s="2"/>
      <c r="R15" s="2"/>
      <c r="V15" s="2"/>
      <c r="Z15" s="2"/>
      <c r="AB15" s="18" t="s">
        <v>241</v>
      </c>
      <c r="AC15" s="20">
        <v>4.1000000000000002E-2</v>
      </c>
      <c r="AD15" s="2"/>
      <c r="AF15" s="21" t="s">
        <v>244</v>
      </c>
      <c r="AG15" s="22">
        <v>0.59</v>
      </c>
      <c r="AH15" s="2"/>
      <c r="AL15" s="2"/>
      <c r="AP15" s="2"/>
      <c r="AT15" s="2"/>
    </row>
    <row r="16" spans="1:46" x14ac:dyDescent="0.35">
      <c r="B16" s="2"/>
      <c r="C16" s="77">
        <f t="shared" si="0"/>
        <v>10</v>
      </c>
      <c r="D16" s="4" t="s">
        <v>230</v>
      </c>
      <c r="E16" s="3">
        <v>11</v>
      </c>
      <c r="F16" s="2"/>
      <c r="J16" s="2"/>
      <c r="N16" s="2"/>
      <c r="R16" s="2"/>
      <c r="V16" s="2"/>
      <c r="Z16" s="2"/>
      <c r="AB16" s="18" t="s">
        <v>238</v>
      </c>
      <c r="AC16" s="20">
        <v>3.6999999999999998E-2</v>
      </c>
      <c r="AD16" s="2"/>
      <c r="AF16" s="21" t="s">
        <v>240</v>
      </c>
      <c r="AG16" s="22">
        <v>0.64</v>
      </c>
      <c r="AH16" s="2"/>
      <c r="AL16" s="2"/>
      <c r="AP16" s="2"/>
      <c r="AT16" s="2"/>
    </row>
    <row r="17" spans="2:46" x14ac:dyDescent="0.35">
      <c r="B17" s="2"/>
      <c r="C17" s="77">
        <f t="shared" si="0"/>
        <v>11</v>
      </c>
      <c r="D17" s="4" t="s">
        <v>229</v>
      </c>
      <c r="E17" s="3">
        <v>4</v>
      </c>
      <c r="F17" s="2"/>
      <c r="J17" s="2"/>
      <c r="N17" s="2"/>
      <c r="R17" s="2"/>
      <c r="V17" s="2"/>
      <c r="Z17" s="2"/>
      <c r="AB17" s="10" t="s">
        <v>235</v>
      </c>
      <c r="AC17" s="10"/>
      <c r="AD17" s="2"/>
      <c r="AF17" s="21" t="s">
        <v>237</v>
      </c>
      <c r="AG17" s="22">
        <v>0.56999999999999995</v>
      </c>
      <c r="AH17" s="2"/>
      <c r="AL17" s="2"/>
      <c r="AP17" s="2"/>
      <c r="AT17" s="2"/>
    </row>
    <row r="18" spans="2:46" x14ac:dyDescent="0.35">
      <c r="B18" s="2"/>
      <c r="C18" s="77">
        <f t="shared" si="0"/>
        <v>12</v>
      </c>
      <c r="D18" s="4" t="s">
        <v>228</v>
      </c>
      <c r="E18" s="3">
        <v>17</v>
      </c>
      <c r="F18" s="2"/>
      <c r="J18" s="2"/>
      <c r="N18" s="2"/>
      <c r="R18" s="2"/>
      <c r="V18" s="2"/>
      <c r="Z18" s="2"/>
      <c r="AD18" s="2"/>
      <c r="AF18" s="10" t="s">
        <v>235</v>
      </c>
      <c r="AG18" s="10"/>
      <c r="AH18" s="2"/>
      <c r="AL18" s="2"/>
      <c r="AP18" s="2"/>
      <c r="AT18" s="2"/>
    </row>
    <row r="19" spans="2:46" x14ac:dyDescent="0.35">
      <c r="B19" s="2"/>
      <c r="C19" s="77">
        <f t="shared" si="0"/>
        <v>13</v>
      </c>
      <c r="D19" s="4" t="s">
        <v>227</v>
      </c>
      <c r="E19" s="3">
        <v>17</v>
      </c>
      <c r="F19" s="2"/>
      <c r="J19" s="2"/>
      <c r="N19" s="2"/>
      <c r="R19" s="2"/>
      <c r="V19" s="2"/>
      <c r="Z19" s="2"/>
      <c r="AD19" s="2"/>
      <c r="AH19" s="2"/>
      <c r="AL19" s="2"/>
      <c r="AP19" s="2"/>
      <c r="AT19" s="2"/>
    </row>
    <row r="20" spans="2:46" x14ac:dyDescent="0.35">
      <c r="B20" s="2"/>
      <c r="C20" s="77">
        <f t="shared" si="0"/>
        <v>14</v>
      </c>
      <c r="D20" s="4" t="s">
        <v>226</v>
      </c>
      <c r="E20" s="3">
        <v>29</v>
      </c>
      <c r="F20" s="2"/>
      <c r="J20" s="2"/>
      <c r="N20" s="2"/>
      <c r="R20" s="2"/>
      <c r="V20" s="2"/>
      <c r="Z20" s="2"/>
      <c r="AD20" s="2"/>
      <c r="AH20" s="2"/>
      <c r="AL20" s="2"/>
      <c r="AP20" s="2"/>
      <c r="AT20" s="2"/>
    </row>
    <row r="21" spans="2:46" x14ac:dyDescent="0.35">
      <c r="B21" s="2"/>
      <c r="C21" s="77">
        <f t="shared" si="0"/>
        <v>15</v>
      </c>
      <c r="D21" s="4" t="s">
        <v>225</v>
      </c>
      <c r="E21" s="3">
        <v>24</v>
      </c>
      <c r="F21" s="2"/>
      <c r="J21" s="2"/>
      <c r="N21" s="2"/>
      <c r="R21" s="2"/>
      <c r="V21" s="2"/>
      <c r="Z21" s="2"/>
      <c r="AD21" s="2"/>
      <c r="AH21" s="2"/>
      <c r="AL21" s="2"/>
      <c r="AP21" s="2"/>
      <c r="AT21" s="2"/>
    </row>
    <row r="22" spans="2:46" x14ac:dyDescent="0.35">
      <c r="B22" s="2"/>
      <c r="C22" s="77">
        <f t="shared" si="0"/>
        <v>16</v>
      </c>
      <c r="D22" s="4" t="s">
        <v>224</v>
      </c>
      <c r="E22" s="3">
        <v>26</v>
      </c>
      <c r="F22" s="2"/>
      <c r="J22" s="2"/>
      <c r="N22" s="2"/>
      <c r="R22" s="2"/>
      <c r="V22" s="2"/>
      <c r="Z22" s="2"/>
      <c r="AD22" s="2"/>
      <c r="AH22" s="2"/>
      <c r="AL22" s="2"/>
      <c r="AP22" s="2"/>
      <c r="AT22" s="2"/>
    </row>
    <row r="23" spans="2:46" x14ac:dyDescent="0.35">
      <c r="B23" s="2"/>
      <c r="C23" s="77">
        <f t="shared" si="0"/>
        <v>17</v>
      </c>
      <c r="D23" s="4" t="s">
        <v>223</v>
      </c>
      <c r="E23" s="3">
        <v>-5</v>
      </c>
      <c r="F23" s="2"/>
      <c r="J23" s="2"/>
      <c r="N23" s="2"/>
      <c r="R23" s="2"/>
      <c r="V23" s="2"/>
      <c r="Z23" s="2"/>
      <c r="AD23" s="2"/>
      <c r="AH23" s="2"/>
      <c r="AL23" s="2"/>
      <c r="AP23" s="2"/>
      <c r="AT23" s="2"/>
    </row>
    <row r="24" spans="2:46" x14ac:dyDescent="0.35">
      <c r="B24" s="2"/>
      <c r="C24" s="77">
        <f t="shared" si="0"/>
        <v>18</v>
      </c>
      <c r="D24" s="4" t="s">
        <v>222</v>
      </c>
      <c r="E24" s="3">
        <v>19</v>
      </c>
      <c r="F24" s="2"/>
      <c r="J24" s="2"/>
      <c r="N24" s="2"/>
      <c r="R24" s="2"/>
      <c r="V24" s="2"/>
      <c r="Z24" s="2"/>
      <c r="AD24" s="2"/>
      <c r="AH24" s="2"/>
      <c r="AL24" s="2"/>
      <c r="AP24" s="2"/>
      <c r="AT24" s="2"/>
    </row>
    <row r="25" spans="2:46" x14ac:dyDescent="0.35">
      <c r="B25" s="2"/>
      <c r="C25" s="77">
        <f t="shared" si="0"/>
        <v>19</v>
      </c>
      <c r="D25" s="4" t="s">
        <v>221</v>
      </c>
      <c r="E25" s="3">
        <v>21</v>
      </c>
      <c r="F25" s="2"/>
      <c r="J25" s="2"/>
      <c r="N25" s="2"/>
      <c r="R25" s="2"/>
      <c r="V25" s="2"/>
      <c r="Z25" s="2"/>
      <c r="AD25" s="2"/>
      <c r="AH25" s="2"/>
      <c r="AL25" s="2"/>
      <c r="AP25" s="2"/>
      <c r="AT25" s="2"/>
    </row>
    <row r="26" spans="2:46" x14ac:dyDescent="0.35">
      <c r="B26" s="2"/>
      <c r="C26" s="77">
        <f t="shared" si="0"/>
        <v>20</v>
      </c>
      <c r="D26" s="4" t="s">
        <v>220</v>
      </c>
      <c r="E26" s="3">
        <v>23</v>
      </c>
      <c r="F26" s="2"/>
      <c r="J26" s="2"/>
      <c r="N26" s="2"/>
      <c r="R26" s="2"/>
      <c r="V26" s="2"/>
      <c r="Z26" s="2"/>
      <c r="AD26" s="2"/>
      <c r="AH26" s="2"/>
      <c r="AL26" s="2"/>
      <c r="AP26" s="2"/>
      <c r="AT26" s="2"/>
    </row>
    <row r="27" spans="2:46" x14ac:dyDescent="0.35">
      <c r="B27" s="2"/>
      <c r="C27" s="77">
        <f t="shared" si="0"/>
        <v>21</v>
      </c>
      <c r="D27" s="4" t="s">
        <v>219</v>
      </c>
      <c r="E27" s="3">
        <v>20</v>
      </c>
      <c r="F27" s="2"/>
      <c r="J27" s="2"/>
      <c r="N27" s="2"/>
      <c r="R27" s="2"/>
      <c r="V27" s="2"/>
      <c r="Z27" s="2"/>
      <c r="AD27" s="2"/>
      <c r="AH27" s="2"/>
      <c r="AL27" s="2"/>
      <c r="AP27" s="2"/>
      <c r="AT27" s="2"/>
    </row>
    <row r="28" spans="2:46" x14ac:dyDescent="0.35">
      <c r="B28" s="2"/>
      <c r="C28" s="77">
        <f t="shared" si="0"/>
        <v>22</v>
      </c>
      <c r="D28" s="4" t="s">
        <v>218</v>
      </c>
      <c r="E28" s="3">
        <v>21</v>
      </c>
      <c r="F28" s="2"/>
      <c r="J28" s="2"/>
      <c r="N28" s="2"/>
      <c r="R28" s="2"/>
      <c r="V28" s="2"/>
      <c r="Z28" s="2"/>
      <c r="AD28" s="2"/>
      <c r="AH28" s="2"/>
      <c r="AL28" s="2"/>
      <c r="AP28" s="2"/>
      <c r="AT28" s="2"/>
    </row>
    <row r="29" spans="2:46" x14ac:dyDescent="0.35">
      <c r="B29" s="2"/>
      <c r="C29" s="77">
        <f t="shared" si="0"/>
        <v>23</v>
      </c>
      <c r="D29" s="4" t="s">
        <v>217</v>
      </c>
      <c r="E29" s="3">
        <v>27</v>
      </c>
      <c r="F29" s="2"/>
      <c r="J29" s="2"/>
      <c r="N29" s="2"/>
      <c r="R29" s="2"/>
      <c r="V29" s="2"/>
      <c r="Z29" s="2"/>
      <c r="AD29" s="2"/>
      <c r="AH29" s="2"/>
      <c r="AL29" s="2"/>
      <c r="AP29" s="2"/>
      <c r="AT29" s="2"/>
    </row>
    <row r="30" spans="2:46" x14ac:dyDescent="0.35">
      <c r="B30" s="2"/>
      <c r="C30" s="77">
        <f t="shared" si="0"/>
        <v>24</v>
      </c>
      <c r="D30" s="4" t="s">
        <v>216</v>
      </c>
      <c r="E30" s="3">
        <v>21</v>
      </c>
      <c r="F30" s="2"/>
      <c r="J30" s="2"/>
      <c r="N30" s="2"/>
      <c r="R30" s="2"/>
      <c r="V30" s="2"/>
      <c r="Z30" s="2"/>
      <c r="AD30" s="2"/>
      <c r="AH30" s="2"/>
      <c r="AL30" s="2"/>
      <c r="AP30" s="2"/>
      <c r="AT30" s="2"/>
    </row>
    <row r="31" spans="2:46" x14ac:dyDescent="0.35">
      <c r="B31" s="2"/>
      <c r="C31" s="77">
        <f t="shared" si="0"/>
        <v>25</v>
      </c>
      <c r="D31" s="4" t="s">
        <v>215</v>
      </c>
      <c r="E31" s="3">
        <v>10</v>
      </c>
      <c r="F31" s="2"/>
      <c r="J31" s="2"/>
      <c r="N31" s="2"/>
      <c r="R31" s="2"/>
      <c r="V31" s="2"/>
      <c r="Z31" s="2"/>
      <c r="AD31" s="2"/>
      <c r="AH31" s="2"/>
      <c r="AL31" s="2"/>
      <c r="AP31" s="2"/>
      <c r="AT31" s="2"/>
    </row>
    <row r="32" spans="2:46" x14ac:dyDescent="0.35">
      <c r="B32" s="2"/>
      <c r="C32" s="77">
        <f t="shared" si="0"/>
        <v>26</v>
      </c>
      <c r="D32" s="4" t="s">
        <v>214</v>
      </c>
      <c r="E32" s="3">
        <v>4</v>
      </c>
      <c r="F32" s="2"/>
      <c r="J32" s="2"/>
      <c r="N32" s="2"/>
      <c r="R32" s="2"/>
      <c r="V32" s="2"/>
      <c r="Z32" s="2"/>
      <c r="AD32" s="2"/>
      <c r="AH32" s="2"/>
      <c r="AL32" s="2"/>
      <c r="AP32" s="2"/>
      <c r="AT32" s="2"/>
    </row>
    <row r="33" spans="2:46" x14ac:dyDescent="0.35">
      <c r="B33" s="2"/>
      <c r="C33" s="77">
        <f t="shared" si="0"/>
        <v>27</v>
      </c>
      <c r="D33" s="4" t="s">
        <v>213</v>
      </c>
      <c r="E33" s="3">
        <v>-11</v>
      </c>
      <c r="F33" s="2"/>
      <c r="J33" s="2"/>
      <c r="N33" s="2"/>
      <c r="R33" s="2"/>
      <c r="V33" s="2"/>
      <c r="Z33" s="2"/>
      <c r="AD33" s="2"/>
      <c r="AH33" s="2"/>
      <c r="AL33" s="2"/>
      <c r="AP33" s="2"/>
      <c r="AT33" s="2"/>
    </row>
    <row r="34" spans="2:46" x14ac:dyDescent="0.35">
      <c r="B34" s="2"/>
      <c r="C34" s="77">
        <f t="shared" si="0"/>
        <v>28</v>
      </c>
      <c r="D34" s="4" t="s">
        <v>212</v>
      </c>
      <c r="E34" s="3">
        <v>-9</v>
      </c>
      <c r="F34" s="2"/>
      <c r="J34" s="2"/>
      <c r="N34" s="2"/>
      <c r="R34" s="2"/>
      <c r="V34" s="2"/>
      <c r="Z34" s="2"/>
      <c r="AD34" s="2"/>
      <c r="AH34" s="2"/>
      <c r="AL34" s="2"/>
      <c r="AP34" s="2"/>
      <c r="AT34" s="2"/>
    </row>
    <row r="35" spans="2:46" x14ac:dyDescent="0.35">
      <c r="B35" s="2"/>
      <c r="C35" s="77">
        <f t="shared" si="0"/>
        <v>29</v>
      </c>
      <c r="D35" s="4" t="s">
        <v>211</v>
      </c>
      <c r="E35" s="3">
        <v>6</v>
      </c>
      <c r="F35" s="2"/>
      <c r="J35" s="2"/>
      <c r="N35" s="2"/>
      <c r="R35" s="2"/>
      <c r="V35" s="2"/>
      <c r="Z35" s="2"/>
      <c r="AD35" s="2"/>
      <c r="AH35" s="2"/>
      <c r="AL35" s="2"/>
      <c r="AP35" s="2"/>
      <c r="AT35" s="2"/>
    </row>
    <row r="36" spans="2:46" x14ac:dyDescent="0.35">
      <c r="B36" s="2"/>
      <c r="C36" s="77">
        <f t="shared" si="0"/>
        <v>30</v>
      </c>
      <c r="D36" s="4" t="s">
        <v>210</v>
      </c>
      <c r="E36" s="3">
        <v>28</v>
      </c>
      <c r="F36" s="2"/>
      <c r="J36" s="2"/>
      <c r="N36" s="2"/>
      <c r="R36" s="2"/>
      <c r="V36" s="2"/>
      <c r="Z36" s="2"/>
      <c r="AD36" s="2"/>
      <c r="AH36" s="2"/>
      <c r="AL36" s="2"/>
      <c r="AP36" s="2"/>
      <c r="AT36" s="2"/>
    </row>
    <row r="37" spans="2:46" x14ac:dyDescent="0.35">
      <c r="B37" s="2"/>
      <c r="C37" s="77">
        <f t="shared" si="0"/>
        <v>31</v>
      </c>
      <c r="D37" s="4" t="s">
        <v>209</v>
      </c>
      <c r="E37" s="3">
        <v>10</v>
      </c>
      <c r="F37" s="2"/>
      <c r="J37" s="2"/>
      <c r="N37" s="2"/>
      <c r="R37" s="2"/>
      <c r="V37" s="2"/>
      <c r="Z37" s="2"/>
      <c r="AD37" s="2"/>
      <c r="AH37" s="2"/>
      <c r="AL37" s="2"/>
      <c r="AP37" s="2"/>
      <c r="AT37" s="2"/>
    </row>
    <row r="38" spans="2:46" x14ac:dyDescent="0.35">
      <c r="B38" s="2"/>
      <c r="C38" s="77">
        <f t="shared" si="0"/>
        <v>32</v>
      </c>
      <c r="D38" s="4" t="s">
        <v>208</v>
      </c>
      <c r="E38" s="3">
        <v>19</v>
      </c>
      <c r="F38" s="2"/>
      <c r="J38" s="2"/>
      <c r="N38" s="2"/>
      <c r="R38" s="2"/>
      <c r="V38" s="2"/>
      <c r="Z38" s="2"/>
      <c r="AD38" s="2"/>
      <c r="AH38" s="2"/>
      <c r="AL38" s="2"/>
      <c r="AP38" s="2"/>
      <c r="AT38" s="2"/>
    </row>
    <row r="39" spans="2:46" x14ac:dyDescent="0.35">
      <c r="B39" s="2"/>
      <c r="C39" s="77">
        <f t="shared" si="0"/>
        <v>33</v>
      </c>
      <c r="D39" s="4" t="s">
        <v>207</v>
      </c>
      <c r="E39" s="3">
        <v>26</v>
      </c>
      <c r="F39" s="2"/>
      <c r="J39" s="2"/>
      <c r="N39" s="2"/>
      <c r="R39" s="2"/>
      <c r="V39" s="2"/>
      <c r="Z39" s="2"/>
      <c r="AD39" s="2"/>
      <c r="AH39" s="2"/>
      <c r="AL39" s="2"/>
      <c r="AP39" s="2"/>
      <c r="AT39" s="2"/>
    </row>
    <row r="40" spans="2:46" x14ac:dyDescent="0.35">
      <c r="B40" s="2"/>
      <c r="C40" s="77">
        <f t="shared" si="0"/>
        <v>34</v>
      </c>
      <c r="D40" s="4" t="s">
        <v>206</v>
      </c>
      <c r="E40" s="3">
        <v>1</v>
      </c>
      <c r="F40" s="2"/>
      <c r="J40" s="2"/>
      <c r="N40" s="2"/>
      <c r="R40" s="2"/>
      <c r="V40" s="2"/>
      <c r="Z40" s="2"/>
      <c r="AD40" s="2"/>
      <c r="AH40" s="2"/>
      <c r="AL40" s="2"/>
      <c r="AP40" s="2"/>
      <c r="AT40" s="2"/>
    </row>
    <row r="41" spans="2:46" x14ac:dyDescent="0.35">
      <c r="B41" s="2"/>
      <c r="C41" s="77">
        <f t="shared" si="0"/>
        <v>35</v>
      </c>
      <c r="D41" s="4" t="s">
        <v>205</v>
      </c>
      <c r="E41" s="3">
        <v>24</v>
      </c>
      <c r="F41" s="2"/>
      <c r="J41" s="2"/>
      <c r="N41" s="2"/>
      <c r="R41" s="2"/>
      <c r="V41" s="2"/>
      <c r="Z41" s="2"/>
      <c r="AD41" s="2"/>
      <c r="AH41" s="2"/>
      <c r="AL41" s="2"/>
      <c r="AP41" s="2"/>
      <c r="AT41" s="2"/>
    </row>
    <row r="42" spans="2:46" x14ac:dyDescent="0.35">
      <c r="B42" s="2"/>
      <c r="C42" s="77">
        <f t="shared" si="0"/>
        <v>36</v>
      </c>
      <c r="D42" s="4" t="s">
        <v>204</v>
      </c>
      <c r="E42" s="3">
        <v>2</v>
      </c>
      <c r="F42" s="2"/>
      <c r="J42" s="2"/>
      <c r="N42" s="2"/>
      <c r="R42" s="2"/>
      <c r="V42" s="2"/>
      <c r="Z42" s="2"/>
      <c r="AD42" s="2"/>
      <c r="AH42" s="2"/>
      <c r="AL42" s="2"/>
      <c r="AP42" s="2"/>
      <c r="AT42" s="2"/>
    </row>
    <row r="43" spans="2:46" x14ac:dyDescent="0.35">
      <c r="B43" s="2"/>
      <c r="C43" s="77">
        <f t="shared" si="0"/>
        <v>37</v>
      </c>
      <c r="D43" s="4" t="s">
        <v>203</v>
      </c>
      <c r="E43" s="3">
        <v>6</v>
      </c>
      <c r="F43" s="2"/>
      <c r="J43" s="2"/>
      <c r="N43" s="2"/>
      <c r="R43" s="2"/>
      <c r="V43" s="2"/>
      <c r="Z43" s="2"/>
      <c r="AD43" s="2"/>
      <c r="AH43" s="2"/>
      <c r="AL43" s="2"/>
      <c r="AP43" s="2"/>
      <c r="AT43" s="2"/>
    </row>
    <row r="44" spans="2:46" x14ac:dyDescent="0.35">
      <c r="B44" s="2"/>
      <c r="C44" s="77">
        <f t="shared" si="0"/>
        <v>38</v>
      </c>
      <c r="D44" s="4" t="s">
        <v>202</v>
      </c>
      <c r="E44" s="3">
        <v>-2</v>
      </c>
      <c r="F44" s="2"/>
      <c r="J44" s="2"/>
      <c r="N44" s="2"/>
      <c r="R44" s="2"/>
      <c r="V44" s="2"/>
      <c r="Z44" s="2"/>
      <c r="AD44" s="2"/>
      <c r="AH44" s="2"/>
      <c r="AL44" s="2"/>
      <c r="AP44" s="2"/>
      <c r="AT44" s="2"/>
    </row>
    <row r="45" spans="2:46" x14ac:dyDescent="0.35">
      <c r="B45" s="2"/>
      <c r="C45" s="77">
        <f t="shared" si="0"/>
        <v>39</v>
      </c>
      <c r="D45" s="4" t="s">
        <v>201</v>
      </c>
      <c r="E45" s="3">
        <v>-7</v>
      </c>
      <c r="F45" s="2"/>
      <c r="J45" s="2"/>
      <c r="N45" s="2"/>
      <c r="R45" s="2"/>
      <c r="V45" s="2"/>
      <c r="Z45" s="2"/>
      <c r="AD45" s="2"/>
      <c r="AH45" s="2"/>
      <c r="AL45" s="2"/>
      <c r="AP45" s="2"/>
      <c r="AT45" s="2"/>
    </row>
    <row r="46" spans="2:46" x14ac:dyDescent="0.35">
      <c r="B46" s="2"/>
      <c r="C46" s="77">
        <f t="shared" si="0"/>
        <v>40</v>
      </c>
      <c r="D46" s="4" t="s">
        <v>200</v>
      </c>
      <c r="E46" s="3">
        <v>19</v>
      </c>
      <c r="F46" s="2"/>
      <c r="J46" s="2"/>
      <c r="N46" s="2"/>
      <c r="R46" s="2"/>
      <c r="V46" s="2"/>
      <c r="Z46" s="2"/>
      <c r="AD46" s="2"/>
      <c r="AH46" s="2"/>
      <c r="AL46" s="2"/>
      <c r="AP46" s="2"/>
      <c r="AT46" s="2"/>
    </row>
    <row r="47" spans="2:46" x14ac:dyDescent="0.35">
      <c r="B47" s="2"/>
      <c r="C47" s="77">
        <f t="shared" si="0"/>
        <v>41</v>
      </c>
      <c r="D47" s="4" t="s">
        <v>199</v>
      </c>
      <c r="E47" s="3">
        <v>6</v>
      </c>
      <c r="F47" s="2"/>
      <c r="J47" s="2"/>
      <c r="N47" s="2"/>
      <c r="R47" s="2"/>
      <c r="V47" s="2"/>
      <c r="Z47" s="2"/>
      <c r="AD47" s="2"/>
      <c r="AH47" s="2"/>
      <c r="AL47" s="2"/>
      <c r="AP47" s="2"/>
      <c r="AT47" s="2"/>
    </row>
    <row r="48" spans="2:46" x14ac:dyDescent="0.35">
      <c r="B48" s="2"/>
      <c r="C48" s="77">
        <f t="shared" si="0"/>
        <v>42</v>
      </c>
      <c r="D48" s="4" t="s">
        <v>198</v>
      </c>
      <c r="E48" s="3">
        <v>25</v>
      </c>
      <c r="F48" s="2"/>
      <c r="J48" s="2"/>
      <c r="N48" s="2"/>
      <c r="R48" s="2"/>
      <c r="V48" s="2"/>
      <c r="Z48" s="2"/>
      <c r="AD48" s="2"/>
      <c r="AH48" s="2"/>
      <c r="AL48" s="2"/>
      <c r="AP48" s="2"/>
      <c r="AT48" s="2"/>
    </row>
    <row r="49" spans="2:46" x14ac:dyDescent="0.35">
      <c r="B49" s="2"/>
      <c r="C49" s="77">
        <f t="shared" si="0"/>
        <v>43</v>
      </c>
      <c r="D49" s="4" t="s">
        <v>197</v>
      </c>
      <c r="E49" s="3">
        <v>9</v>
      </c>
      <c r="F49" s="2"/>
      <c r="J49" s="2"/>
      <c r="N49" s="2"/>
      <c r="R49" s="2"/>
      <c r="V49" s="2"/>
      <c r="Z49" s="2"/>
      <c r="AD49" s="2"/>
      <c r="AH49" s="2"/>
      <c r="AL49" s="2"/>
      <c r="AP49" s="2"/>
      <c r="AT49" s="2"/>
    </row>
    <row r="50" spans="2:46" x14ac:dyDescent="0.35">
      <c r="B50" s="2"/>
      <c r="C50" s="77">
        <f t="shared" si="0"/>
        <v>44</v>
      </c>
      <c r="D50" s="4" t="s">
        <v>196</v>
      </c>
      <c r="E50" s="3">
        <v>21</v>
      </c>
      <c r="F50" s="2"/>
      <c r="J50" s="2"/>
      <c r="N50" s="2"/>
      <c r="R50" s="2"/>
      <c r="V50" s="2"/>
      <c r="Z50" s="2"/>
      <c r="AD50" s="2"/>
      <c r="AH50" s="2"/>
      <c r="AL50" s="2"/>
      <c r="AP50" s="2"/>
      <c r="AT50" s="2"/>
    </row>
    <row r="51" spans="2:46" x14ac:dyDescent="0.35">
      <c r="B51" s="2"/>
      <c r="C51" s="77">
        <f t="shared" si="0"/>
        <v>45</v>
      </c>
      <c r="D51" s="4" t="s">
        <v>195</v>
      </c>
      <c r="E51" s="3">
        <v>22</v>
      </c>
      <c r="F51" s="2"/>
      <c r="J51" s="2"/>
      <c r="N51" s="2"/>
      <c r="R51" s="2"/>
      <c r="V51" s="2"/>
      <c r="Z51" s="2"/>
      <c r="AD51" s="2"/>
      <c r="AH51" s="2"/>
      <c r="AL51" s="2"/>
      <c r="AP51" s="2"/>
      <c r="AT51" s="2"/>
    </row>
    <row r="52" spans="2:46" x14ac:dyDescent="0.35">
      <c r="B52" s="2"/>
      <c r="C52" s="77">
        <f t="shared" si="0"/>
        <v>46</v>
      </c>
      <c r="D52" s="4" t="s">
        <v>194</v>
      </c>
      <c r="E52" s="3">
        <v>14</v>
      </c>
      <c r="F52" s="2"/>
      <c r="J52" s="2"/>
      <c r="N52" s="2"/>
      <c r="R52" s="2"/>
      <c r="V52" s="2"/>
      <c r="Z52" s="2"/>
      <c r="AD52" s="2"/>
      <c r="AH52" s="2"/>
      <c r="AL52" s="2"/>
      <c r="AP52" s="2"/>
      <c r="AT52" s="2"/>
    </row>
    <row r="53" spans="2:46" x14ac:dyDescent="0.35">
      <c r="B53" s="2"/>
      <c r="C53" s="77">
        <f t="shared" si="0"/>
        <v>47</v>
      </c>
      <c r="D53" s="4" t="s">
        <v>193</v>
      </c>
      <c r="E53" s="3">
        <v>13</v>
      </c>
      <c r="F53" s="2"/>
      <c r="J53" s="2"/>
      <c r="N53" s="2"/>
      <c r="R53" s="2"/>
      <c r="V53" s="2"/>
      <c r="Z53" s="2"/>
      <c r="AD53" s="2"/>
      <c r="AH53" s="2"/>
      <c r="AL53" s="2"/>
      <c r="AP53" s="2"/>
      <c r="AT53" s="2"/>
    </row>
    <row r="54" spans="2:46" x14ac:dyDescent="0.35">
      <c r="B54" s="2"/>
      <c r="C54" s="77">
        <f t="shared" si="0"/>
        <v>48</v>
      </c>
      <c r="D54" s="4" t="s">
        <v>192</v>
      </c>
      <c r="E54" s="3">
        <v>5</v>
      </c>
      <c r="F54" s="2"/>
      <c r="J54" s="2"/>
      <c r="N54" s="2"/>
      <c r="R54" s="2"/>
      <c r="V54" s="2"/>
      <c r="Z54" s="2"/>
      <c r="AD54" s="2"/>
      <c r="AH54" s="2"/>
      <c r="AL54" s="2"/>
      <c r="AP54" s="2"/>
      <c r="AT54" s="2"/>
    </row>
    <row r="55" spans="2:46" x14ac:dyDescent="0.35">
      <c r="B55" s="2"/>
      <c r="C55" s="77">
        <f t="shared" si="0"/>
        <v>49</v>
      </c>
      <c r="D55" s="4" t="s">
        <v>191</v>
      </c>
      <c r="E55" s="3">
        <v>5</v>
      </c>
      <c r="F55" s="2"/>
      <c r="J55" s="2"/>
      <c r="N55" s="2"/>
      <c r="R55" s="2"/>
      <c r="V55" s="2"/>
      <c r="Z55" s="2"/>
      <c r="AD55" s="2"/>
      <c r="AH55" s="2"/>
      <c r="AL55" s="2"/>
      <c r="AP55" s="2"/>
      <c r="AT55" s="2"/>
    </row>
    <row r="56" spans="2:46" x14ac:dyDescent="0.35">
      <c r="B56" s="2"/>
      <c r="C56" s="77">
        <f t="shared" si="0"/>
        <v>50</v>
      </c>
      <c r="D56" s="4" t="s">
        <v>190</v>
      </c>
      <c r="E56" s="3">
        <v>-5</v>
      </c>
      <c r="F56" s="2"/>
      <c r="J56" s="2"/>
      <c r="N56" s="2"/>
      <c r="R56" s="2"/>
      <c r="V56" s="2"/>
      <c r="Z56" s="2"/>
      <c r="AD56" s="2"/>
      <c r="AH56" s="2"/>
      <c r="AL56" s="2"/>
      <c r="AP56" s="2"/>
      <c r="AT56" s="2"/>
    </row>
    <row r="57" spans="2:46" x14ac:dyDescent="0.35">
      <c r="B57" s="2"/>
      <c r="C57" s="77">
        <f t="shared" si="0"/>
        <v>51</v>
      </c>
      <c r="D57" s="4" t="s">
        <v>189</v>
      </c>
      <c r="E57" s="3">
        <v>25</v>
      </c>
      <c r="F57" s="2"/>
      <c r="J57" s="2"/>
      <c r="N57" s="2"/>
      <c r="R57" s="2"/>
      <c r="V57" s="2"/>
      <c r="Z57" s="2"/>
      <c r="AD57" s="2"/>
      <c r="AH57" s="2"/>
      <c r="AL57" s="2"/>
      <c r="AP57" s="2"/>
      <c r="AT57" s="2"/>
    </row>
    <row r="58" spans="2:46" x14ac:dyDescent="0.35">
      <c r="B58" s="2"/>
      <c r="C58" s="77">
        <f t="shared" si="0"/>
        <v>52</v>
      </c>
      <c r="D58" s="4" t="s">
        <v>188</v>
      </c>
      <c r="E58" s="3">
        <v>15</v>
      </c>
      <c r="F58" s="2"/>
      <c r="J58" s="2"/>
      <c r="N58" s="2"/>
      <c r="R58" s="2"/>
      <c r="V58" s="2"/>
      <c r="Z58" s="2"/>
      <c r="AD58" s="2"/>
      <c r="AH58" s="2"/>
      <c r="AL58" s="2"/>
      <c r="AP58" s="2"/>
      <c r="AT58" s="2"/>
    </row>
    <row r="59" spans="2:46" x14ac:dyDescent="0.35">
      <c r="B59" s="2"/>
      <c r="C59" s="77">
        <f t="shared" si="0"/>
        <v>53</v>
      </c>
      <c r="D59" s="4" t="s">
        <v>187</v>
      </c>
      <c r="E59" s="3">
        <v>9</v>
      </c>
      <c r="F59" s="2"/>
      <c r="J59" s="2"/>
      <c r="N59" s="2"/>
      <c r="R59" s="2"/>
      <c r="V59" s="2"/>
      <c r="Z59" s="2"/>
      <c r="AD59" s="2"/>
      <c r="AH59" s="2"/>
      <c r="AL59" s="2"/>
      <c r="AP59" s="2"/>
      <c r="AT59" s="2"/>
    </row>
    <row r="60" spans="2:46" x14ac:dyDescent="0.35">
      <c r="B60" s="2"/>
      <c r="C60" s="77">
        <f t="shared" si="0"/>
        <v>54</v>
      </c>
      <c r="D60" s="4" t="s">
        <v>186</v>
      </c>
      <c r="E60" s="3">
        <v>29</v>
      </c>
      <c r="F60" s="2"/>
      <c r="J60" s="2"/>
      <c r="N60" s="2"/>
      <c r="R60" s="2"/>
      <c r="V60" s="2"/>
      <c r="Z60" s="2"/>
      <c r="AD60" s="2"/>
      <c r="AH60" s="2"/>
      <c r="AL60" s="2"/>
      <c r="AP60" s="2"/>
      <c r="AT60" s="2"/>
    </row>
    <row r="61" spans="2:46" x14ac:dyDescent="0.35">
      <c r="B61" s="2"/>
      <c r="C61" s="77">
        <f t="shared" si="0"/>
        <v>55</v>
      </c>
      <c r="D61" s="4" t="s">
        <v>185</v>
      </c>
      <c r="E61" s="3">
        <v>24</v>
      </c>
      <c r="F61" s="2"/>
      <c r="J61" s="2"/>
      <c r="N61" s="2"/>
      <c r="R61" s="2"/>
      <c r="V61" s="2"/>
      <c r="Z61" s="2"/>
      <c r="AD61" s="2"/>
      <c r="AH61" s="2"/>
      <c r="AL61" s="2"/>
      <c r="AP61" s="2"/>
      <c r="AT61" s="2"/>
    </row>
    <row r="62" spans="2:46" x14ac:dyDescent="0.35">
      <c r="B62" s="2"/>
      <c r="C62" s="77">
        <f t="shared" si="0"/>
        <v>56</v>
      </c>
      <c r="D62" s="4" t="s">
        <v>184</v>
      </c>
      <c r="E62" s="3">
        <v>16</v>
      </c>
      <c r="F62" s="2"/>
      <c r="J62" s="2"/>
      <c r="N62" s="2"/>
      <c r="R62" s="2"/>
      <c r="V62" s="2"/>
      <c r="Z62" s="2"/>
      <c r="AD62" s="2"/>
      <c r="AH62" s="2"/>
      <c r="AL62" s="2"/>
      <c r="AP62" s="2"/>
      <c r="AT62" s="2"/>
    </row>
    <row r="63" spans="2:46" x14ac:dyDescent="0.35">
      <c r="B63" s="2"/>
      <c r="C63" s="77">
        <f t="shared" si="0"/>
        <v>57</v>
      </c>
      <c r="D63" s="4" t="s">
        <v>183</v>
      </c>
      <c r="E63" s="3">
        <v>2</v>
      </c>
      <c r="F63" s="2"/>
      <c r="J63" s="2"/>
      <c r="N63" s="2"/>
      <c r="R63" s="2"/>
      <c r="V63" s="2"/>
      <c r="Z63" s="2"/>
      <c r="AD63" s="2"/>
      <c r="AH63" s="2"/>
      <c r="AL63" s="2"/>
      <c r="AP63" s="2"/>
      <c r="AT63" s="2"/>
    </row>
    <row r="64" spans="2:46" x14ac:dyDescent="0.35">
      <c r="B64" s="2"/>
      <c r="C64" s="77">
        <f t="shared" si="0"/>
        <v>58</v>
      </c>
      <c r="D64" s="4" t="s">
        <v>182</v>
      </c>
      <c r="E64" s="3">
        <v>24</v>
      </c>
      <c r="F64" s="2"/>
      <c r="J64" s="2"/>
      <c r="N64" s="2"/>
      <c r="R64" s="2"/>
      <c r="V64" s="2"/>
      <c r="Z64" s="2"/>
      <c r="AD64" s="2"/>
      <c r="AH64" s="2"/>
      <c r="AL64" s="2"/>
      <c r="AP64" s="2"/>
      <c r="AT64" s="2"/>
    </row>
    <row r="65" spans="2:46" x14ac:dyDescent="0.35">
      <c r="B65" s="2"/>
      <c r="C65" s="77">
        <f t="shared" si="0"/>
        <v>59</v>
      </c>
      <c r="D65" s="4" t="s">
        <v>181</v>
      </c>
      <c r="E65" s="3">
        <v>9</v>
      </c>
      <c r="F65" s="2"/>
      <c r="J65" s="2"/>
      <c r="N65" s="2"/>
      <c r="R65" s="2"/>
      <c r="V65" s="2"/>
      <c r="Z65" s="2"/>
      <c r="AD65" s="2"/>
      <c r="AH65" s="2"/>
      <c r="AL65" s="2"/>
      <c r="AP65" s="2"/>
      <c r="AT65" s="2"/>
    </row>
    <row r="66" spans="2:46" x14ac:dyDescent="0.35">
      <c r="B66" s="2"/>
      <c r="C66" s="77">
        <f t="shared" si="0"/>
        <v>60</v>
      </c>
      <c r="D66" s="4" t="s">
        <v>180</v>
      </c>
      <c r="E66" s="3">
        <v>24</v>
      </c>
      <c r="F66" s="2"/>
      <c r="J66" s="2"/>
      <c r="N66" s="2"/>
      <c r="R66" s="2"/>
      <c r="V66" s="2"/>
      <c r="Z66" s="2"/>
      <c r="AD66" s="2"/>
      <c r="AH66" s="2"/>
      <c r="AL66" s="2"/>
      <c r="AP66" s="2"/>
      <c r="AT66" s="2"/>
    </row>
    <row r="67" spans="2:46" x14ac:dyDescent="0.35">
      <c r="B67" s="2"/>
      <c r="C67" s="77">
        <f t="shared" si="0"/>
        <v>61</v>
      </c>
      <c r="D67" s="4" t="s">
        <v>179</v>
      </c>
      <c r="E67" s="3">
        <v>26</v>
      </c>
      <c r="F67" s="2"/>
      <c r="J67" s="2"/>
      <c r="N67" s="2"/>
      <c r="R67" s="2"/>
      <c r="V67" s="2"/>
      <c r="Z67" s="2"/>
      <c r="AD67" s="2"/>
      <c r="AH67" s="2"/>
      <c r="AL67" s="2"/>
      <c r="AP67" s="2"/>
      <c r="AT67" s="2"/>
    </row>
    <row r="68" spans="2:46" x14ac:dyDescent="0.35">
      <c r="B68" s="2"/>
      <c r="C68" s="77">
        <f t="shared" si="0"/>
        <v>62</v>
      </c>
      <c r="D68" s="4" t="s">
        <v>178</v>
      </c>
      <c r="E68" s="3">
        <v>7</v>
      </c>
      <c r="F68" s="2"/>
      <c r="J68" s="2"/>
      <c r="N68" s="2"/>
      <c r="R68" s="2"/>
      <c r="V68" s="2"/>
      <c r="Z68" s="2"/>
      <c r="AD68" s="2"/>
      <c r="AH68" s="2"/>
      <c r="AL68" s="2"/>
      <c r="AP68" s="2"/>
      <c r="AT68" s="2"/>
    </row>
    <row r="69" spans="2:46" x14ac:dyDescent="0.35">
      <c r="B69" s="2"/>
      <c r="C69" s="77">
        <f t="shared" si="0"/>
        <v>63</v>
      </c>
      <c r="D69" s="4" t="s">
        <v>177</v>
      </c>
      <c r="E69" s="3">
        <v>23</v>
      </c>
      <c r="F69" s="2"/>
      <c r="J69" s="2"/>
      <c r="N69" s="2"/>
      <c r="R69" s="2"/>
      <c r="V69" s="2"/>
      <c r="Z69" s="2"/>
      <c r="AD69" s="2"/>
      <c r="AH69" s="2"/>
      <c r="AL69" s="2"/>
      <c r="AP69" s="2"/>
      <c r="AT69" s="2"/>
    </row>
    <row r="70" spans="2:46" x14ac:dyDescent="0.35">
      <c r="B70" s="2"/>
      <c r="C70" s="77">
        <f t="shared" si="0"/>
        <v>64</v>
      </c>
      <c r="D70" s="4" t="s">
        <v>176</v>
      </c>
      <c r="E70" s="3">
        <v>21</v>
      </c>
      <c r="F70" s="2"/>
      <c r="J70" s="2"/>
      <c r="N70" s="2"/>
      <c r="R70" s="2"/>
      <c r="V70" s="2"/>
      <c r="Z70" s="2"/>
      <c r="AD70" s="2"/>
      <c r="AH70" s="2"/>
      <c r="AL70" s="2"/>
      <c r="AP70" s="2"/>
      <c r="AT70" s="2"/>
    </row>
    <row r="71" spans="2:46" x14ac:dyDescent="0.35">
      <c r="B71" s="2"/>
      <c r="C71" s="77">
        <f t="shared" si="0"/>
        <v>65</v>
      </c>
      <c r="D71" s="4" t="s">
        <v>175</v>
      </c>
      <c r="E71" s="3">
        <v>29</v>
      </c>
      <c r="F71" s="2"/>
      <c r="J71" s="2"/>
      <c r="N71" s="2"/>
      <c r="R71" s="2"/>
      <c r="V71" s="2"/>
      <c r="Z71" s="2"/>
      <c r="AD71" s="2"/>
      <c r="AH71" s="2"/>
      <c r="AL71" s="2"/>
      <c r="AP71" s="2"/>
      <c r="AT71" s="2"/>
    </row>
    <row r="72" spans="2:46" x14ac:dyDescent="0.35">
      <c r="B72" s="2"/>
      <c r="C72" s="77">
        <f t="shared" si="0"/>
        <v>66</v>
      </c>
      <c r="D72" s="4" t="s">
        <v>174</v>
      </c>
      <c r="E72" s="3">
        <v>23</v>
      </c>
      <c r="F72" s="2"/>
      <c r="J72" s="2"/>
      <c r="N72" s="2"/>
      <c r="R72" s="2"/>
      <c r="V72" s="2"/>
      <c r="Z72" s="2"/>
      <c r="AD72" s="2"/>
      <c r="AH72" s="2"/>
      <c r="AL72" s="2"/>
      <c r="AP72" s="2"/>
      <c r="AT72" s="2"/>
    </row>
    <row r="73" spans="2:46" x14ac:dyDescent="0.35">
      <c r="B73" s="2"/>
      <c r="C73" s="77">
        <f t="shared" ref="C73:C136" si="1">C72+1</f>
        <v>67</v>
      </c>
      <c r="D73" s="4" t="s">
        <v>173</v>
      </c>
      <c r="E73" s="3">
        <v>24</v>
      </c>
      <c r="F73" s="2"/>
      <c r="J73" s="2"/>
      <c r="N73" s="2"/>
      <c r="R73" s="2"/>
      <c r="V73" s="2"/>
      <c r="Z73" s="2"/>
      <c r="AD73" s="2"/>
      <c r="AH73" s="2"/>
      <c r="AL73" s="2"/>
      <c r="AP73" s="2"/>
      <c r="AT73" s="2"/>
    </row>
    <row r="74" spans="2:46" x14ac:dyDescent="0.35">
      <c r="B74" s="2"/>
      <c r="C74" s="77">
        <f t="shared" si="1"/>
        <v>68</v>
      </c>
      <c r="D74" s="4" t="s">
        <v>172</v>
      </c>
      <c r="E74" s="3">
        <v>1.1000000000000001</v>
      </c>
      <c r="F74" s="2"/>
      <c r="J74" s="2"/>
      <c r="N74" s="2"/>
      <c r="R74" s="2"/>
      <c r="V74" s="2"/>
      <c r="Z74" s="2"/>
      <c r="AD74" s="2"/>
      <c r="AH74" s="2"/>
      <c r="AL74" s="2"/>
      <c r="AP74" s="2"/>
      <c r="AT74" s="2"/>
    </row>
    <row r="75" spans="2:46" x14ac:dyDescent="0.35">
      <c r="B75" s="2"/>
      <c r="C75" s="77">
        <f t="shared" si="1"/>
        <v>69</v>
      </c>
      <c r="D75" s="4" t="s">
        <v>171</v>
      </c>
      <c r="E75" s="3">
        <v>13</v>
      </c>
      <c r="F75" s="2"/>
      <c r="J75" s="2"/>
      <c r="N75" s="2"/>
      <c r="R75" s="2"/>
      <c r="V75" s="2"/>
      <c r="Z75" s="2"/>
      <c r="AD75" s="2"/>
      <c r="AH75" s="2"/>
      <c r="AL75" s="2"/>
      <c r="AP75" s="2"/>
      <c r="AT75" s="2"/>
    </row>
    <row r="76" spans="2:46" x14ac:dyDescent="0.35">
      <c r="B76" s="2"/>
      <c r="C76" s="77">
        <f t="shared" si="1"/>
        <v>70</v>
      </c>
      <c r="D76" s="4" t="s">
        <v>170</v>
      </c>
      <c r="E76" s="3">
        <v>18</v>
      </c>
      <c r="F76" s="2"/>
      <c r="J76" s="2"/>
      <c r="N76" s="2"/>
      <c r="R76" s="2"/>
      <c r="V76" s="2"/>
      <c r="Z76" s="2"/>
      <c r="AD76" s="2"/>
      <c r="AH76" s="2"/>
      <c r="AL76" s="2"/>
      <c r="AP76" s="2"/>
      <c r="AT76" s="2"/>
    </row>
    <row r="77" spans="2:46" x14ac:dyDescent="0.35">
      <c r="B77" s="2"/>
      <c r="C77" s="77">
        <f t="shared" si="1"/>
        <v>71</v>
      </c>
      <c r="D77" s="4" t="s">
        <v>169</v>
      </c>
      <c r="E77" s="3">
        <v>7</v>
      </c>
      <c r="F77" s="2"/>
      <c r="J77" s="2"/>
      <c r="N77" s="2"/>
      <c r="R77" s="2"/>
      <c r="V77" s="2"/>
      <c r="Z77" s="2"/>
      <c r="AD77" s="2"/>
      <c r="AH77" s="2"/>
      <c r="AL77" s="2"/>
      <c r="AP77" s="2"/>
      <c r="AT77" s="2"/>
    </row>
    <row r="78" spans="2:46" x14ac:dyDescent="0.35">
      <c r="B78" s="2"/>
      <c r="C78" s="77">
        <f t="shared" si="1"/>
        <v>72</v>
      </c>
      <c r="D78" s="4" t="s">
        <v>168</v>
      </c>
      <c r="E78" s="3">
        <v>12</v>
      </c>
      <c r="F78" s="2"/>
      <c r="J78" s="2"/>
      <c r="N78" s="2"/>
      <c r="R78" s="2"/>
      <c r="V78" s="2"/>
      <c r="Z78" s="2"/>
      <c r="AD78" s="2"/>
      <c r="AH78" s="2"/>
      <c r="AL78" s="2"/>
      <c r="AP78" s="2"/>
      <c r="AT78" s="2"/>
    </row>
    <row r="79" spans="2:46" x14ac:dyDescent="0.35">
      <c r="B79" s="2"/>
      <c r="C79" s="77">
        <f t="shared" si="1"/>
        <v>73</v>
      </c>
      <c r="D79" s="4" t="s">
        <v>167</v>
      </c>
      <c r="E79" s="3">
        <v>30</v>
      </c>
      <c r="F79" s="2"/>
      <c r="J79" s="2"/>
      <c r="N79" s="2"/>
      <c r="R79" s="2"/>
      <c r="V79" s="2"/>
      <c r="Z79" s="2"/>
      <c r="AD79" s="2"/>
      <c r="AH79" s="2"/>
      <c r="AL79" s="2"/>
      <c r="AP79" s="2"/>
      <c r="AT79" s="2"/>
    </row>
    <row r="80" spans="2:46" x14ac:dyDescent="0.35">
      <c r="B80" s="2"/>
      <c r="C80" s="77">
        <f t="shared" si="1"/>
        <v>74</v>
      </c>
      <c r="D80" s="4" t="s">
        <v>166</v>
      </c>
      <c r="E80" s="3">
        <v>28</v>
      </c>
      <c r="F80" s="2"/>
      <c r="J80" s="2"/>
      <c r="N80" s="2"/>
      <c r="R80" s="2"/>
      <c r="V80" s="2"/>
      <c r="Z80" s="2"/>
      <c r="AD80" s="2"/>
      <c r="AH80" s="2"/>
      <c r="AL80" s="2"/>
      <c r="AP80" s="2"/>
      <c r="AT80" s="2"/>
    </row>
    <row r="81" spans="2:46" x14ac:dyDescent="0.35">
      <c r="B81" s="2"/>
      <c r="C81" s="77">
        <f t="shared" si="1"/>
        <v>75</v>
      </c>
      <c r="D81" s="4" t="s">
        <v>165</v>
      </c>
      <c r="E81" s="3">
        <v>24</v>
      </c>
      <c r="F81" s="2"/>
      <c r="J81" s="2"/>
      <c r="N81" s="2"/>
      <c r="R81" s="2"/>
      <c r="V81" s="2"/>
      <c r="Z81" s="2"/>
      <c r="AD81" s="2"/>
      <c r="AH81" s="2"/>
      <c r="AL81" s="2"/>
      <c r="AP81" s="2"/>
      <c r="AT81" s="2"/>
    </row>
    <row r="82" spans="2:46" x14ac:dyDescent="0.35">
      <c r="B82" s="2"/>
      <c r="C82" s="77">
        <f t="shared" si="1"/>
        <v>76</v>
      </c>
      <c r="D82" s="4" t="s">
        <v>164</v>
      </c>
      <c r="E82" s="3">
        <v>1.4</v>
      </c>
      <c r="F82" s="2"/>
      <c r="J82" s="2"/>
      <c r="N82" s="2"/>
      <c r="R82" s="2"/>
      <c r="V82" s="2"/>
      <c r="Z82" s="2"/>
      <c r="AD82" s="2"/>
      <c r="AH82" s="2"/>
      <c r="AL82" s="2"/>
      <c r="AP82" s="2"/>
      <c r="AT82" s="2"/>
    </row>
    <row r="83" spans="2:46" x14ac:dyDescent="0.35">
      <c r="B83" s="2"/>
      <c r="C83" s="77">
        <f t="shared" si="1"/>
        <v>77</v>
      </c>
      <c r="D83" s="4" t="s">
        <v>163</v>
      </c>
      <c r="E83" s="3">
        <v>21</v>
      </c>
      <c r="F83" s="2"/>
      <c r="J83" s="2"/>
      <c r="N83" s="2"/>
      <c r="R83" s="2"/>
      <c r="V83" s="2"/>
      <c r="Z83" s="2"/>
      <c r="AD83" s="2"/>
      <c r="AH83" s="2"/>
      <c r="AL83" s="2"/>
      <c r="AP83" s="2"/>
      <c r="AT83" s="2"/>
    </row>
    <row r="84" spans="2:46" x14ac:dyDescent="0.35">
      <c r="B84" s="2"/>
      <c r="C84" s="77">
        <f t="shared" si="1"/>
        <v>78</v>
      </c>
      <c r="D84" s="4" t="s">
        <v>162</v>
      </c>
      <c r="E84" s="3">
        <v>3</v>
      </c>
      <c r="F84" s="2"/>
      <c r="J84" s="2"/>
      <c r="N84" s="2"/>
      <c r="R84" s="2"/>
      <c r="V84" s="2"/>
      <c r="Z84" s="2"/>
      <c r="AD84" s="2"/>
      <c r="AH84" s="2"/>
      <c r="AL84" s="2"/>
      <c r="AP84" s="2"/>
      <c r="AT84" s="2"/>
    </row>
    <row r="85" spans="2:46" x14ac:dyDescent="0.35">
      <c r="B85" s="2"/>
      <c r="C85" s="77">
        <f t="shared" si="1"/>
        <v>79</v>
      </c>
      <c r="D85" s="4" t="s">
        <v>161</v>
      </c>
      <c r="E85" s="3">
        <v>7</v>
      </c>
      <c r="F85" s="2"/>
      <c r="J85" s="2"/>
      <c r="N85" s="2"/>
      <c r="R85" s="2"/>
      <c r="V85" s="2"/>
      <c r="Z85" s="2"/>
      <c r="AD85" s="2"/>
      <c r="AH85" s="2"/>
      <c r="AL85" s="2"/>
      <c r="AP85" s="2"/>
      <c r="AT85" s="2"/>
    </row>
    <row r="86" spans="2:46" x14ac:dyDescent="0.35">
      <c r="B86" s="2"/>
      <c r="C86" s="77">
        <f t="shared" si="1"/>
        <v>80</v>
      </c>
      <c r="D86" s="4" t="s">
        <v>160</v>
      </c>
      <c r="E86" s="3">
        <v>1</v>
      </c>
      <c r="F86" s="2"/>
      <c r="J86" s="2"/>
      <c r="N86" s="2"/>
      <c r="R86" s="2"/>
      <c r="V86" s="2"/>
      <c r="Z86" s="2"/>
      <c r="AD86" s="2"/>
      <c r="AH86" s="2"/>
      <c r="AL86" s="2"/>
      <c r="AP86" s="2"/>
      <c r="AT86" s="2"/>
    </row>
    <row r="87" spans="2:46" x14ac:dyDescent="0.35">
      <c r="B87" s="2"/>
      <c r="C87" s="77">
        <f t="shared" si="1"/>
        <v>81</v>
      </c>
      <c r="D87" s="4" t="s">
        <v>159</v>
      </c>
      <c r="E87" s="3">
        <v>4</v>
      </c>
      <c r="F87" s="2"/>
      <c r="J87" s="2"/>
      <c r="N87" s="2"/>
      <c r="R87" s="2"/>
      <c r="V87" s="2"/>
      <c r="Z87" s="2"/>
      <c r="AD87" s="2"/>
      <c r="AH87" s="2"/>
      <c r="AL87" s="2"/>
      <c r="AP87" s="2"/>
      <c r="AT87" s="2"/>
    </row>
    <row r="88" spans="2:46" x14ac:dyDescent="0.35">
      <c r="B88" s="2"/>
      <c r="C88" s="77">
        <f t="shared" si="1"/>
        <v>82</v>
      </c>
      <c r="D88" s="4" t="s">
        <v>158</v>
      </c>
      <c r="E88" s="3">
        <v>26</v>
      </c>
      <c r="F88" s="2"/>
      <c r="J88" s="2"/>
      <c r="N88" s="2"/>
      <c r="R88" s="2"/>
      <c r="V88" s="2"/>
      <c r="Z88" s="2"/>
      <c r="AD88" s="2"/>
      <c r="AH88" s="2"/>
      <c r="AL88" s="2"/>
      <c r="AP88" s="2"/>
      <c r="AT88" s="2"/>
    </row>
    <row r="89" spans="2:46" x14ac:dyDescent="0.35">
      <c r="B89" s="2"/>
      <c r="C89" s="77">
        <f t="shared" si="1"/>
        <v>83</v>
      </c>
      <c r="D89" s="4" t="s">
        <v>157</v>
      </c>
      <c r="E89" s="3">
        <v>17</v>
      </c>
      <c r="F89" s="2"/>
      <c r="J89" s="2"/>
      <c r="N89" s="2"/>
      <c r="R89" s="2"/>
      <c r="V89" s="2"/>
      <c r="Z89" s="2"/>
      <c r="AD89" s="2"/>
      <c r="AH89" s="2"/>
      <c r="AL89" s="2"/>
      <c r="AP89" s="2"/>
      <c r="AT89" s="2"/>
    </row>
    <row r="90" spans="2:46" x14ac:dyDescent="0.35">
      <c r="B90" s="2"/>
      <c r="C90" s="77">
        <f t="shared" si="1"/>
        <v>84</v>
      </c>
      <c r="D90" s="4" t="s">
        <v>156</v>
      </c>
      <c r="E90" s="3">
        <v>0</v>
      </c>
      <c r="F90" s="2"/>
      <c r="J90" s="2"/>
      <c r="N90" s="2"/>
      <c r="R90" s="2"/>
      <c r="V90" s="2"/>
      <c r="Z90" s="2"/>
      <c r="AD90" s="2"/>
      <c r="AH90" s="2"/>
      <c r="AL90" s="2"/>
      <c r="AP90" s="2"/>
      <c r="AT90" s="2"/>
    </row>
    <row r="91" spans="2:46" x14ac:dyDescent="0.35">
      <c r="B91" s="2"/>
      <c r="C91" s="77">
        <f t="shared" si="1"/>
        <v>85</v>
      </c>
      <c r="D91" s="4" t="s">
        <v>155</v>
      </c>
      <c r="E91" s="3">
        <v>23</v>
      </c>
      <c r="F91" s="2"/>
      <c r="J91" s="2"/>
      <c r="N91" s="2"/>
      <c r="R91" s="2"/>
      <c r="V91" s="2"/>
      <c r="Z91" s="2"/>
      <c r="AD91" s="2"/>
      <c r="AH91" s="2"/>
      <c r="AL91" s="2"/>
      <c r="AP91" s="2"/>
      <c r="AT91" s="2"/>
    </row>
    <row r="92" spans="2:46" x14ac:dyDescent="0.35">
      <c r="B92" s="2"/>
      <c r="C92" s="77">
        <f t="shared" si="1"/>
        <v>86</v>
      </c>
      <c r="D92" s="4" t="s">
        <v>154</v>
      </c>
      <c r="E92" s="3">
        <v>19</v>
      </c>
      <c r="F92" s="2"/>
      <c r="J92" s="2"/>
      <c r="N92" s="2"/>
      <c r="R92" s="2"/>
      <c r="V92" s="2"/>
      <c r="Z92" s="2"/>
      <c r="AD92" s="2"/>
      <c r="AH92" s="2"/>
      <c r="AL92" s="2"/>
      <c r="AP92" s="2"/>
      <c r="AT92" s="2"/>
    </row>
    <row r="93" spans="2:46" x14ac:dyDescent="0.35">
      <c r="B93" s="2"/>
      <c r="C93" s="77">
        <f t="shared" si="1"/>
        <v>87</v>
      </c>
      <c r="D93" s="4" t="s">
        <v>153</v>
      </c>
      <c r="E93" s="3">
        <v>24</v>
      </c>
      <c r="F93" s="2"/>
      <c r="J93" s="2"/>
      <c r="N93" s="2"/>
      <c r="R93" s="2"/>
      <c r="V93" s="2"/>
      <c r="Z93" s="2"/>
      <c r="AD93" s="2"/>
      <c r="AH93" s="2"/>
      <c r="AL93" s="2"/>
      <c r="AP93" s="2"/>
      <c r="AT93" s="2"/>
    </row>
    <row r="94" spans="2:46" x14ac:dyDescent="0.35">
      <c r="B94" s="2"/>
      <c r="C94" s="77">
        <f t="shared" si="1"/>
        <v>88</v>
      </c>
      <c r="D94" s="4" t="s">
        <v>152</v>
      </c>
      <c r="E94" s="3">
        <v>13</v>
      </c>
      <c r="F94" s="2"/>
      <c r="J94" s="2"/>
      <c r="N94" s="2"/>
      <c r="R94" s="2"/>
      <c r="V94" s="2"/>
      <c r="Z94" s="2"/>
      <c r="AD94" s="2"/>
      <c r="AH94" s="2"/>
      <c r="AL94" s="2"/>
      <c r="AP94" s="2"/>
      <c r="AT94" s="2"/>
    </row>
    <row r="95" spans="2:46" x14ac:dyDescent="0.35">
      <c r="B95" s="2"/>
      <c r="C95" s="77">
        <f t="shared" si="1"/>
        <v>89</v>
      </c>
      <c r="D95" s="4" t="s">
        <v>151</v>
      </c>
      <c r="E95" s="3">
        <v>21</v>
      </c>
      <c r="F95" s="2"/>
      <c r="J95" s="2"/>
      <c r="N95" s="2"/>
      <c r="R95" s="2"/>
      <c r="V95" s="2"/>
      <c r="Z95" s="2"/>
      <c r="AD95" s="2"/>
      <c r="AH95" s="2"/>
      <c r="AL95" s="2"/>
      <c r="AP95" s="2"/>
      <c r="AT95" s="2"/>
    </row>
    <row r="96" spans="2:46" x14ac:dyDescent="0.35">
      <c r="B96" s="2"/>
      <c r="C96" s="77">
        <f t="shared" si="1"/>
        <v>90</v>
      </c>
      <c r="D96" s="4" t="s">
        <v>150</v>
      </c>
      <c r="E96" s="3">
        <v>20</v>
      </c>
      <c r="F96" s="2"/>
      <c r="J96" s="2"/>
      <c r="N96" s="2"/>
      <c r="R96" s="2"/>
      <c r="V96" s="2"/>
      <c r="Z96" s="2"/>
      <c r="AD96" s="2"/>
      <c r="AH96" s="2"/>
      <c r="AL96" s="2"/>
      <c r="AP96" s="2"/>
      <c r="AT96" s="2"/>
    </row>
    <row r="97" spans="2:46" x14ac:dyDescent="0.35">
      <c r="B97" s="2"/>
      <c r="C97" s="77">
        <f t="shared" si="1"/>
        <v>91</v>
      </c>
      <c r="D97" s="4" t="s">
        <v>149</v>
      </c>
      <c r="E97" s="3">
        <v>17</v>
      </c>
      <c r="F97" s="2"/>
      <c r="J97" s="2"/>
      <c r="N97" s="2"/>
      <c r="R97" s="2"/>
      <c r="V97" s="2"/>
      <c r="Z97" s="2"/>
      <c r="AD97" s="2"/>
      <c r="AH97" s="2"/>
      <c r="AL97" s="2"/>
      <c r="AP97" s="2"/>
      <c r="AT97" s="2"/>
    </row>
    <row r="98" spans="2:46" x14ac:dyDescent="0.35">
      <c r="B98" s="2"/>
      <c r="C98" s="77">
        <f t="shared" si="1"/>
        <v>92</v>
      </c>
      <c r="D98" s="4" t="s">
        <v>148</v>
      </c>
      <c r="E98" s="3">
        <v>17</v>
      </c>
      <c r="F98" s="2"/>
      <c r="J98" s="2"/>
      <c r="N98" s="2"/>
      <c r="R98" s="2"/>
      <c r="V98" s="2"/>
      <c r="Z98" s="2"/>
      <c r="AD98" s="2"/>
      <c r="AH98" s="2"/>
      <c r="AL98" s="2"/>
      <c r="AP98" s="2"/>
      <c r="AT98" s="2"/>
    </row>
    <row r="99" spans="2:46" x14ac:dyDescent="0.35">
      <c r="B99" s="2"/>
      <c r="C99" s="77">
        <f t="shared" si="1"/>
        <v>93</v>
      </c>
      <c r="D99" s="4" t="s">
        <v>147</v>
      </c>
      <c r="E99" s="3">
        <v>-3</v>
      </c>
      <c r="F99" s="2"/>
      <c r="J99" s="2"/>
      <c r="N99" s="2"/>
      <c r="R99" s="2"/>
      <c r="V99" s="2"/>
      <c r="Z99" s="2"/>
      <c r="AD99" s="2"/>
      <c r="AH99" s="2"/>
      <c r="AL99" s="2"/>
      <c r="AP99" s="2"/>
      <c r="AT99" s="2"/>
    </row>
    <row r="100" spans="2:46" x14ac:dyDescent="0.35">
      <c r="B100" s="2"/>
      <c r="C100" s="77">
        <f t="shared" si="1"/>
        <v>94</v>
      </c>
      <c r="D100" s="4" t="s">
        <v>146</v>
      </c>
      <c r="E100" s="3">
        <v>23</v>
      </c>
      <c r="F100" s="2"/>
      <c r="J100" s="2"/>
      <c r="N100" s="2"/>
      <c r="R100" s="2"/>
      <c r="V100" s="2"/>
      <c r="Z100" s="2"/>
      <c r="AD100" s="2"/>
      <c r="AH100" s="2"/>
      <c r="AL100" s="2"/>
      <c r="AP100" s="2"/>
      <c r="AT100" s="2"/>
    </row>
    <row r="101" spans="2:46" x14ac:dyDescent="0.35">
      <c r="B101" s="2"/>
      <c r="C101" s="77">
        <f t="shared" si="1"/>
        <v>95</v>
      </c>
      <c r="D101" s="4" t="s">
        <v>145</v>
      </c>
      <c r="E101" s="3">
        <v>-4</v>
      </c>
      <c r="F101" s="2"/>
      <c r="J101" s="2"/>
      <c r="N101" s="2"/>
      <c r="R101" s="2"/>
      <c r="V101" s="2"/>
      <c r="Z101" s="2"/>
      <c r="AD101" s="2"/>
      <c r="AH101" s="2"/>
      <c r="AL101" s="2"/>
      <c r="AP101" s="2"/>
      <c r="AT101" s="2"/>
    </row>
    <row r="102" spans="2:46" x14ac:dyDescent="0.35">
      <c r="B102" s="2"/>
      <c r="C102" s="77">
        <f t="shared" si="1"/>
        <v>96</v>
      </c>
      <c r="D102" s="4" t="s">
        <v>144</v>
      </c>
      <c r="E102" s="3">
        <v>20</v>
      </c>
      <c r="F102" s="2"/>
      <c r="J102" s="2"/>
      <c r="N102" s="2"/>
      <c r="R102" s="2"/>
      <c r="V102" s="2"/>
      <c r="Z102" s="2"/>
      <c r="AD102" s="2"/>
      <c r="AH102" s="2"/>
      <c r="AL102" s="2"/>
      <c r="AP102" s="2"/>
      <c r="AT102" s="2"/>
    </row>
    <row r="103" spans="2:46" x14ac:dyDescent="0.35">
      <c r="B103" s="2"/>
      <c r="C103" s="77">
        <f t="shared" si="1"/>
        <v>97</v>
      </c>
      <c r="D103" s="4" t="s">
        <v>143</v>
      </c>
      <c r="E103" s="3">
        <v>-2</v>
      </c>
      <c r="F103" s="2"/>
      <c r="J103" s="2"/>
      <c r="N103" s="2"/>
      <c r="R103" s="2"/>
      <c r="V103" s="2"/>
      <c r="Z103" s="2"/>
      <c r="AD103" s="2"/>
      <c r="AH103" s="2"/>
      <c r="AL103" s="2"/>
      <c r="AP103" s="2"/>
      <c r="AT103" s="2"/>
    </row>
    <row r="104" spans="2:46" x14ac:dyDescent="0.35">
      <c r="B104" s="2"/>
      <c r="C104" s="77">
        <f t="shared" si="1"/>
        <v>98</v>
      </c>
      <c r="D104" s="4" t="s">
        <v>142</v>
      </c>
      <c r="E104" s="3">
        <v>0</v>
      </c>
      <c r="F104" s="2"/>
      <c r="J104" s="2"/>
      <c r="N104" s="2"/>
      <c r="R104" s="2"/>
      <c r="V104" s="2"/>
      <c r="Z104" s="2"/>
      <c r="AD104" s="2"/>
      <c r="AH104" s="2"/>
      <c r="AL104" s="2"/>
      <c r="AP104" s="2"/>
      <c r="AT104" s="2"/>
    </row>
    <row r="105" spans="2:46" x14ac:dyDescent="0.35">
      <c r="B105" s="2"/>
      <c r="C105" s="77">
        <f t="shared" si="1"/>
        <v>99</v>
      </c>
      <c r="D105" s="4" t="s">
        <v>141</v>
      </c>
      <c r="E105" s="3">
        <v>23</v>
      </c>
      <c r="F105" s="2"/>
      <c r="J105" s="2"/>
      <c r="N105" s="2"/>
      <c r="R105" s="2"/>
      <c r="V105" s="2"/>
      <c r="Z105" s="2"/>
      <c r="AD105" s="2"/>
      <c r="AH105" s="2"/>
      <c r="AL105" s="2"/>
      <c r="AP105" s="2"/>
      <c r="AT105" s="2"/>
    </row>
    <row r="106" spans="2:46" x14ac:dyDescent="0.35">
      <c r="B106" s="2"/>
      <c r="C106" s="77">
        <f t="shared" si="1"/>
        <v>100</v>
      </c>
      <c r="D106" s="4" t="s">
        <v>140</v>
      </c>
      <c r="E106" s="3">
        <v>18</v>
      </c>
      <c r="F106" s="2"/>
      <c r="J106" s="2"/>
      <c r="N106" s="2"/>
      <c r="R106" s="2"/>
      <c r="V106" s="2"/>
      <c r="Z106" s="2"/>
      <c r="AD106" s="2"/>
      <c r="AH106" s="2"/>
      <c r="AL106" s="2"/>
      <c r="AP106" s="2"/>
      <c r="AT106" s="2"/>
    </row>
    <row r="107" spans="2:46" x14ac:dyDescent="0.35">
      <c r="B107" s="2"/>
      <c r="C107" s="77">
        <f t="shared" si="1"/>
        <v>101</v>
      </c>
      <c r="D107" s="4" t="s">
        <v>139</v>
      </c>
      <c r="E107" s="3">
        <v>6</v>
      </c>
      <c r="F107" s="2"/>
      <c r="J107" s="2"/>
      <c r="N107" s="2"/>
      <c r="R107" s="2"/>
      <c r="V107" s="2"/>
      <c r="Z107" s="2"/>
      <c r="AD107" s="2"/>
      <c r="AH107" s="2"/>
      <c r="AL107" s="2"/>
      <c r="AP107" s="2"/>
      <c r="AT107" s="2"/>
    </row>
    <row r="108" spans="2:46" x14ac:dyDescent="0.35">
      <c r="B108" s="2"/>
      <c r="C108" s="77">
        <f t="shared" si="1"/>
        <v>102</v>
      </c>
      <c r="D108" s="4" t="s">
        <v>138</v>
      </c>
      <c r="E108" s="3">
        <v>-8</v>
      </c>
      <c r="F108" s="2"/>
      <c r="J108" s="2"/>
      <c r="N108" s="2"/>
      <c r="R108" s="2"/>
      <c r="V108" s="2"/>
      <c r="Z108" s="2"/>
      <c r="AD108" s="2"/>
      <c r="AH108" s="2"/>
      <c r="AL108" s="2"/>
      <c r="AP108" s="2"/>
      <c r="AT108" s="2"/>
    </row>
    <row r="109" spans="2:46" x14ac:dyDescent="0.35">
      <c r="B109" s="2"/>
      <c r="C109" s="77">
        <f t="shared" si="1"/>
        <v>103</v>
      </c>
      <c r="D109" s="4" t="s">
        <v>137</v>
      </c>
      <c r="E109" s="3">
        <v>-3</v>
      </c>
      <c r="F109" s="2"/>
      <c r="J109" s="2"/>
      <c r="N109" s="2"/>
      <c r="R109" s="2"/>
      <c r="V109" s="2"/>
      <c r="Z109" s="2"/>
      <c r="AD109" s="2"/>
      <c r="AH109" s="2"/>
      <c r="AL109" s="2"/>
      <c r="AP109" s="2"/>
      <c r="AT109" s="2"/>
    </row>
    <row r="110" spans="2:46" x14ac:dyDescent="0.35">
      <c r="B110" s="2"/>
      <c r="C110" s="77">
        <f t="shared" si="1"/>
        <v>104</v>
      </c>
      <c r="D110" s="4" t="s">
        <v>136</v>
      </c>
      <c r="E110" s="3">
        <v>-7</v>
      </c>
      <c r="F110" s="2"/>
      <c r="J110" s="2"/>
      <c r="N110" s="2"/>
      <c r="R110" s="2"/>
      <c r="V110" s="2"/>
      <c r="Z110" s="2"/>
      <c r="AD110" s="2"/>
      <c r="AH110" s="2"/>
      <c r="AL110" s="2"/>
      <c r="AP110" s="2"/>
      <c r="AT110" s="2"/>
    </row>
    <row r="111" spans="2:46" x14ac:dyDescent="0.35">
      <c r="B111" s="2"/>
      <c r="C111" s="77">
        <f t="shared" si="1"/>
        <v>105</v>
      </c>
      <c r="D111" s="4" t="s">
        <v>135</v>
      </c>
      <c r="E111" s="3">
        <v>6</v>
      </c>
      <c r="F111" s="2"/>
      <c r="J111" s="2"/>
      <c r="N111" s="2"/>
      <c r="R111" s="2"/>
      <c r="V111" s="2"/>
      <c r="Z111" s="2"/>
      <c r="AD111" s="2"/>
      <c r="AH111" s="2"/>
      <c r="AL111" s="2"/>
      <c r="AP111" s="2"/>
      <c r="AT111" s="2"/>
    </row>
    <row r="112" spans="2:46" x14ac:dyDescent="0.35">
      <c r="B112" s="2"/>
      <c r="C112" s="77">
        <f t="shared" si="1"/>
        <v>106</v>
      </c>
      <c r="D112" s="4" t="s">
        <v>134</v>
      </c>
      <c r="E112" s="3">
        <v>10</v>
      </c>
      <c r="F112" s="2"/>
      <c r="J112" s="2"/>
      <c r="N112" s="2"/>
      <c r="R112" s="2"/>
      <c r="V112" s="2"/>
      <c r="Z112" s="2"/>
      <c r="AD112" s="2"/>
      <c r="AH112" s="2"/>
      <c r="AL112" s="2"/>
      <c r="AP112" s="2"/>
      <c r="AT112" s="2"/>
    </row>
    <row r="113" spans="2:46" x14ac:dyDescent="0.35">
      <c r="B113" s="2"/>
      <c r="C113" s="77">
        <f t="shared" si="1"/>
        <v>107</v>
      </c>
      <c r="D113" s="4" t="s">
        <v>133</v>
      </c>
      <c r="E113" s="3">
        <v>22</v>
      </c>
      <c r="F113" s="2"/>
      <c r="J113" s="2"/>
      <c r="N113" s="2"/>
      <c r="R113" s="2"/>
      <c r="V113" s="2"/>
      <c r="Z113" s="2"/>
      <c r="AD113" s="2"/>
      <c r="AH113" s="2"/>
      <c r="AL113" s="2"/>
      <c r="AP113" s="2"/>
      <c r="AT113" s="2"/>
    </row>
    <row r="114" spans="2:46" x14ac:dyDescent="0.35">
      <c r="B114" s="2"/>
      <c r="C114" s="77">
        <f t="shared" si="1"/>
        <v>108</v>
      </c>
      <c r="D114" s="4" t="s">
        <v>132</v>
      </c>
      <c r="E114" s="3">
        <v>25</v>
      </c>
      <c r="F114" s="2"/>
      <c r="J114" s="2"/>
      <c r="N114" s="2"/>
      <c r="R114" s="2"/>
      <c r="V114" s="2"/>
      <c r="Z114" s="2"/>
      <c r="AD114" s="2"/>
      <c r="AH114" s="2"/>
      <c r="AL114" s="2"/>
      <c r="AP114" s="2"/>
      <c r="AT114" s="2"/>
    </row>
    <row r="115" spans="2:46" x14ac:dyDescent="0.35">
      <c r="B115" s="2"/>
      <c r="C115" s="77">
        <f t="shared" si="1"/>
        <v>109</v>
      </c>
      <c r="D115" s="4" t="s">
        <v>131</v>
      </c>
      <c r="E115" s="3">
        <v>24</v>
      </c>
      <c r="F115" s="2"/>
      <c r="J115" s="2"/>
      <c r="N115" s="2"/>
      <c r="R115" s="2"/>
      <c r="V115" s="2"/>
      <c r="Z115" s="2"/>
      <c r="AD115" s="2"/>
      <c r="AH115" s="2"/>
      <c r="AL115" s="2"/>
      <c r="AP115" s="2"/>
      <c r="AT115" s="2"/>
    </row>
    <row r="116" spans="2:46" x14ac:dyDescent="0.35">
      <c r="B116" s="2"/>
      <c r="C116" s="77">
        <f t="shared" si="1"/>
        <v>110</v>
      </c>
      <c r="D116" s="4" t="s">
        <v>130</v>
      </c>
      <c r="E116" s="3">
        <v>14</v>
      </c>
      <c r="F116" s="2"/>
      <c r="J116" s="2"/>
      <c r="N116" s="2"/>
      <c r="R116" s="2"/>
      <c r="V116" s="2"/>
      <c r="Z116" s="2"/>
      <c r="AD116" s="2"/>
      <c r="AH116" s="2"/>
      <c r="AL116" s="2"/>
      <c r="AP116" s="2"/>
      <c r="AT116" s="2"/>
    </row>
    <row r="117" spans="2:46" x14ac:dyDescent="0.35">
      <c r="B117" s="2"/>
      <c r="C117" s="77">
        <f t="shared" si="1"/>
        <v>111</v>
      </c>
      <c r="D117" s="4" t="s">
        <v>129</v>
      </c>
      <c r="E117" s="3">
        <v>18</v>
      </c>
      <c r="F117" s="2"/>
      <c r="J117" s="2"/>
      <c r="N117" s="2"/>
      <c r="R117" s="2"/>
      <c r="V117" s="2"/>
      <c r="Z117" s="2"/>
      <c r="AD117" s="2"/>
      <c r="AH117" s="2"/>
      <c r="AL117" s="2"/>
      <c r="AP117" s="2"/>
      <c r="AT117" s="2"/>
    </row>
    <row r="118" spans="2:46" x14ac:dyDescent="0.35">
      <c r="B118" s="2"/>
      <c r="C118" s="77">
        <f t="shared" si="1"/>
        <v>112</v>
      </c>
      <c r="D118" s="4" t="s">
        <v>128</v>
      </c>
      <c r="E118" s="3">
        <v>18</v>
      </c>
      <c r="F118" s="2"/>
      <c r="J118" s="2"/>
      <c r="N118" s="2"/>
      <c r="R118" s="2"/>
      <c r="V118" s="2"/>
      <c r="Z118" s="2"/>
      <c r="AD118" s="2"/>
      <c r="AH118" s="2"/>
      <c r="AL118" s="2"/>
      <c r="AP118" s="2"/>
      <c r="AT118" s="2"/>
    </row>
    <row r="119" spans="2:46" x14ac:dyDescent="0.35">
      <c r="B119" s="2"/>
      <c r="C119" s="77">
        <f t="shared" si="1"/>
        <v>113</v>
      </c>
      <c r="D119" s="4" t="s">
        <v>127</v>
      </c>
      <c r="E119" s="3">
        <v>24</v>
      </c>
      <c r="F119" s="2"/>
      <c r="J119" s="2"/>
      <c r="N119" s="2"/>
      <c r="R119" s="2"/>
      <c r="V119" s="2"/>
      <c r="Z119" s="2"/>
      <c r="AD119" s="2"/>
      <c r="AH119" s="2"/>
      <c r="AL119" s="2"/>
      <c r="AP119" s="2"/>
      <c r="AT119" s="2"/>
    </row>
    <row r="120" spans="2:46" x14ac:dyDescent="0.35">
      <c r="B120" s="2"/>
      <c r="C120" s="77">
        <f t="shared" si="1"/>
        <v>114</v>
      </c>
      <c r="D120" s="4" t="s">
        <v>126</v>
      </c>
      <c r="E120" s="3">
        <v>4</v>
      </c>
      <c r="F120" s="2"/>
      <c r="J120" s="2"/>
      <c r="N120" s="2"/>
      <c r="R120" s="2"/>
      <c r="V120" s="2"/>
      <c r="Z120" s="2"/>
      <c r="AD120" s="2"/>
      <c r="AH120" s="2"/>
      <c r="AL120" s="2"/>
      <c r="AP120" s="2"/>
      <c r="AT120" s="2"/>
    </row>
    <row r="121" spans="2:46" x14ac:dyDescent="0.35">
      <c r="B121" s="2"/>
      <c r="C121" s="77">
        <f t="shared" si="1"/>
        <v>115</v>
      </c>
      <c r="D121" s="4" t="s">
        <v>125</v>
      </c>
      <c r="E121" s="3">
        <v>18</v>
      </c>
      <c r="F121" s="2"/>
      <c r="J121" s="2"/>
      <c r="N121" s="2"/>
      <c r="R121" s="2"/>
      <c r="V121" s="2"/>
      <c r="Z121" s="2"/>
      <c r="AD121" s="2"/>
      <c r="AH121" s="2"/>
      <c r="AL121" s="2"/>
      <c r="AP121" s="2"/>
      <c r="AT121" s="2"/>
    </row>
    <row r="122" spans="2:46" x14ac:dyDescent="0.35">
      <c r="B122" s="2"/>
      <c r="C122" s="77">
        <f t="shared" si="1"/>
        <v>116</v>
      </c>
      <c r="D122" s="4" t="s">
        <v>124</v>
      </c>
      <c r="E122" s="3">
        <v>23</v>
      </c>
      <c r="F122" s="2"/>
      <c r="J122" s="2"/>
      <c r="N122" s="2"/>
      <c r="R122" s="2"/>
      <c r="V122" s="2"/>
      <c r="Z122" s="2"/>
      <c r="AD122" s="2"/>
      <c r="AH122" s="2"/>
      <c r="AL122" s="2"/>
      <c r="AP122" s="2"/>
      <c r="AT122" s="2"/>
    </row>
    <row r="123" spans="2:46" x14ac:dyDescent="0.35">
      <c r="B123" s="2"/>
      <c r="C123" s="77">
        <f t="shared" si="1"/>
        <v>117</v>
      </c>
      <c r="D123" s="4" t="s">
        <v>123</v>
      </c>
      <c r="E123" s="3">
        <v>21</v>
      </c>
      <c r="F123" s="2"/>
      <c r="J123" s="2"/>
      <c r="N123" s="2"/>
      <c r="R123" s="2"/>
      <c r="V123" s="2"/>
      <c r="Z123" s="2"/>
      <c r="AD123" s="2"/>
      <c r="AH123" s="2"/>
      <c r="AL123" s="2"/>
      <c r="AP123" s="2"/>
      <c r="AT123" s="2"/>
    </row>
    <row r="124" spans="2:46" x14ac:dyDescent="0.35">
      <c r="B124" s="2"/>
      <c r="C124" s="77">
        <f t="shared" si="1"/>
        <v>118</v>
      </c>
      <c r="D124" s="4" t="s">
        <v>122</v>
      </c>
      <c r="E124" s="3">
        <v>11</v>
      </c>
      <c r="F124" s="2"/>
      <c r="J124" s="2"/>
      <c r="N124" s="2"/>
      <c r="R124" s="2"/>
      <c r="V124" s="2"/>
      <c r="Z124" s="2"/>
      <c r="AD124" s="2"/>
      <c r="AH124" s="2"/>
      <c r="AL124" s="2"/>
      <c r="AP124" s="2"/>
      <c r="AT124" s="2"/>
    </row>
    <row r="125" spans="2:46" x14ac:dyDescent="0.35">
      <c r="B125" s="2"/>
      <c r="C125" s="77">
        <f t="shared" si="1"/>
        <v>119</v>
      </c>
      <c r="D125" s="4" t="s">
        <v>121</v>
      </c>
      <c r="E125" s="3">
        <v>4</v>
      </c>
      <c r="F125" s="2"/>
      <c r="J125" s="2"/>
      <c r="N125" s="2"/>
      <c r="R125" s="2"/>
      <c r="V125" s="2"/>
      <c r="Z125" s="2"/>
      <c r="AD125" s="2"/>
      <c r="AH125" s="2"/>
      <c r="AL125" s="2"/>
      <c r="AP125" s="2"/>
      <c r="AT125" s="2"/>
    </row>
    <row r="126" spans="2:46" x14ac:dyDescent="0.35">
      <c r="B126" s="2"/>
      <c r="C126" s="77">
        <f t="shared" si="1"/>
        <v>120</v>
      </c>
      <c r="D126" s="4" t="s">
        <v>120</v>
      </c>
      <c r="E126" s="3">
        <v>24</v>
      </c>
      <c r="F126" s="2"/>
      <c r="J126" s="2"/>
      <c r="N126" s="2"/>
      <c r="R126" s="2"/>
      <c r="V126" s="2"/>
      <c r="Z126" s="2"/>
      <c r="AD126" s="2"/>
      <c r="AH126" s="2"/>
      <c r="AL126" s="2"/>
      <c r="AP126" s="2"/>
      <c r="AT126" s="2"/>
    </row>
    <row r="127" spans="2:46" x14ac:dyDescent="0.35">
      <c r="B127" s="2"/>
      <c r="C127" s="77">
        <f t="shared" si="1"/>
        <v>121</v>
      </c>
      <c r="D127" s="4" t="s">
        <v>119</v>
      </c>
      <c r="E127" s="3">
        <v>25</v>
      </c>
      <c r="F127" s="2"/>
      <c r="J127" s="2"/>
      <c r="N127" s="2"/>
      <c r="R127" s="2"/>
      <c r="V127" s="2"/>
      <c r="Z127" s="2"/>
      <c r="AD127" s="2"/>
      <c r="AH127" s="2"/>
      <c r="AL127" s="2"/>
      <c r="AP127" s="2"/>
      <c r="AT127" s="2"/>
    </row>
    <row r="128" spans="2:46" x14ac:dyDescent="0.35">
      <c r="B128" s="2"/>
      <c r="C128" s="77">
        <f t="shared" si="1"/>
        <v>122</v>
      </c>
      <c r="D128" s="4" t="s">
        <v>118</v>
      </c>
      <c r="E128" s="3">
        <v>-1</v>
      </c>
      <c r="F128" s="2"/>
      <c r="J128" s="2"/>
      <c r="N128" s="2"/>
      <c r="R128" s="2"/>
      <c r="V128" s="2"/>
      <c r="Z128" s="2"/>
      <c r="AD128" s="2"/>
      <c r="AH128" s="2"/>
      <c r="AL128" s="2"/>
      <c r="AP128" s="2"/>
      <c r="AT128" s="2"/>
    </row>
    <row r="129" spans="2:46" x14ac:dyDescent="0.35">
      <c r="B129" s="2"/>
      <c r="C129" s="77">
        <f t="shared" si="1"/>
        <v>123</v>
      </c>
      <c r="D129" s="4" t="s">
        <v>117</v>
      </c>
      <c r="E129" s="3">
        <v>1</v>
      </c>
      <c r="F129" s="2"/>
      <c r="J129" s="2"/>
      <c r="N129" s="2"/>
      <c r="R129" s="2"/>
      <c r="V129" s="2"/>
      <c r="Z129" s="2"/>
      <c r="AD129" s="2"/>
      <c r="AH129" s="2"/>
      <c r="AL129" s="2"/>
      <c r="AP129" s="2"/>
      <c r="AT129" s="2"/>
    </row>
    <row r="130" spans="2:46" x14ac:dyDescent="0.35">
      <c r="B130" s="2"/>
      <c r="C130" s="77">
        <f t="shared" si="1"/>
        <v>124</v>
      </c>
      <c r="D130" s="4" t="s">
        <v>116</v>
      </c>
      <c r="E130" s="3">
        <v>22</v>
      </c>
      <c r="F130" s="2"/>
      <c r="J130" s="2"/>
      <c r="N130" s="2"/>
      <c r="R130" s="2"/>
      <c r="V130" s="2"/>
      <c r="Z130" s="2"/>
      <c r="AD130" s="2"/>
      <c r="AH130" s="2"/>
      <c r="AL130" s="2"/>
      <c r="AP130" s="2"/>
      <c r="AT130" s="2"/>
    </row>
    <row r="131" spans="2:46" x14ac:dyDescent="0.35">
      <c r="B131" s="2"/>
      <c r="C131" s="77">
        <f t="shared" si="1"/>
        <v>125</v>
      </c>
      <c r="D131" s="4" t="s">
        <v>115</v>
      </c>
      <c r="E131" s="3">
        <v>-2</v>
      </c>
      <c r="F131" s="2"/>
      <c r="J131" s="2"/>
      <c r="N131" s="2"/>
      <c r="R131" s="2"/>
      <c r="V131" s="2"/>
      <c r="Z131" s="2"/>
      <c r="AD131" s="2"/>
      <c r="AH131" s="2"/>
      <c r="AL131" s="2"/>
      <c r="AP131" s="2"/>
      <c r="AT131" s="2"/>
    </row>
    <row r="132" spans="2:46" x14ac:dyDescent="0.35">
      <c r="B132" s="2"/>
      <c r="C132" s="77">
        <f t="shared" si="1"/>
        <v>126</v>
      </c>
      <c r="D132" s="4" t="s">
        <v>114</v>
      </c>
      <c r="E132" s="3">
        <v>20</v>
      </c>
      <c r="F132" s="2"/>
      <c r="J132" s="2"/>
      <c r="N132" s="2"/>
      <c r="R132" s="2"/>
      <c r="V132" s="2"/>
      <c r="Z132" s="2"/>
      <c r="AD132" s="2"/>
      <c r="AH132" s="2"/>
      <c r="AL132" s="2"/>
      <c r="AP132" s="2"/>
      <c r="AT132" s="2"/>
    </row>
    <row r="133" spans="2:46" x14ac:dyDescent="0.35">
      <c r="B133" s="2"/>
      <c r="C133" s="77">
        <f t="shared" si="1"/>
        <v>127</v>
      </c>
      <c r="D133" s="4" t="s">
        <v>113</v>
      </c>
      <c r="E133" s="3">
        <v>8</v>
      </c>
      <c r="F133" s="2"/>
      <c r="J133" s="2"/>
      <c r="N133" s="2"/>
      <c r="R133" s="2"/>
      <c r="V133" s="2"/>
      <c r="Z133" s="2"/>
      <c r="AD133" s="2"/>
      <c r="AH133" s="2"/>
      <c r="AL133" s="2"/>
      <c r="AP133" s="2"/>
      <c r="AT133" s="2"/>
    </row>
    <row r="134" spans="2:46" x14ac:dyDescent="0.35">
      <c r="B134" s="2"/>
      <c r="C134" s="77">
        <f t="shared" si="1"/>
        <v>128</v>
      </c>
      <c r="D134" s="4" t="s">
        <v>112</v>
      </c>
      <c r="E134" s="3">
        <v>23</v>
      </c>
      <c r="F134" s="2"/>
      <c r="J134" s="2"/>
      <c r="N134" s="2"/>
      <c r="R134" s="2"/>
      <c r="V134" s="2"/>
      <c r="Z134" s="2"/>
      <c r="AD134" s="2"/>
      <c r="AH134" s="2"/>
      <c r="AL134" s="2"/>
      <c r="AP134" s="2"/>
      <c r="AT134" s="2"/>
    </row>
    <row r="135" spans="2:46" x14ac:dyDescent="0.35">
      <c r="B135" s="2"/>
      <c r="C135" s="77">
        <f t="shared" si="1"/>
        <v>129</v>
      </c>
      <c r="D135" s="4" t="s">
        <v>111</v>
      </c>
      <c r="E135" s="3">
        <v>-4</v>
      </c>
      <c r="F135" s="2"/>
      <c r="J135" s="2"/>
      <c r="N135" s="2"/>
      <c r="R135" s="2"/>
      <c r="V135" s="2"/>
      <c r="Z135" s="2"/>
      <c r="AD135" s="2"/>
      <c r="AH135" s="2"/>
      <c r="AL135" s="2"/>
      <c r="AP135" s="2"/>
      <c r="AT135" s="2"/>
    </row>
    <row r="136" spans="2:46" x14ac:dyDescent="0.35">
      <c r="B136" s="2"/>
      <c r="C136" s="77">
        <f t="shared" si="1"/>
        <v>130</v>
      </c>
      <c r="D136" s="4" t="s">
        <v>110</v>
      </c>
      <c r="E136" s="3">
        <v>19</v>
      </c>
      <c r="F136" s="2"/>
      <c r="J136" s="2"/>
      <c r="N136" s="2"/>
      <c r="R136" s="2"/>
      <c r="V136" s="2"/>
      <c r="Z136" s="2"/>
      <c r="AD136" s="2"/>
      <c r="AH136" s="2"/>
      <c r="AL136" s="2"/>
      <c r="AP136" s="2"/>
      <c r="AT136" s="2"/>
    </row>
    <row r="137" spans="2:46" x14ac:dyDescent="0.35">
      <c r="B137" s="2"/>
      <c r="C137" s="77">
        <f t="shared" ref="C137:C200" si="2">C136+1</f>
        <v>131</v>
      </c>
      <c r="D137" s="4" t="s">
        <v>109</v>
      </c>
      <c r="E137" s="3">
        <v>-5</v>
      </c>
      <c r="F137" s="2"/>
      <c r="J137" s="2"/>
      <c r="N137" s="2"/>
      <c r="R137" s="2"/>
      <c r="V137" s="2"/>
      <c r="Z137" s="2"/>
      <c r="AD137" s="2"/>
      <c r="AH137" s="2"/>
      <c r="AL137" s="2"/>
      <c r="AP137" s="2"/>
      <c r="AT137" s="2"/>
    </row>
    <row r="138" spans="2:46" x14ac:dyDescent="0.35">
      <c r="B138" s="2"/>
      <c r="C138" s="77">
        <f t="shared" si="2"/>
        <v>132</v>
      </c>
      <c r="D138" s="4" t="s">
        <v>108</v>
      </c>
      <c r="E138" s="3">
        <v>24</v>
      </c>
      <c r="F138" s="2"/>
      <c r="J138" s="2"/>
      <c r="N138" s="2"/>
      <c r="R138" s="2"/>
      <c r="V138" s="2"/>
      <c r="Z138" s="2"/>
      <c r="AD138" s="2"/>
      <c r="AH138" s="2"/>
      <c r="AL138" s="2"/>
      <c r="AP138" s="2"/>
      <c r="AT138" s="2"/>
    </row>
    <row r="139" spans="2:46" x14ac:dyDescent="0.35">
      <c r="B139" s="2"/>
      <c r="C139" s="77">
        <f t="shared" si="2"/>
        <v>133</v>
      </c>
      <c r="D139" s="4" t="s">
        <v>107</v>
      </c>
      <c r="E139" s="3">
        <v>2</v>
      </c>
      <c r="F139" s="2"/>
      <c r="J139" s="2"/>
      <c r="N139" s="2"/>
      <c r="R139" s="2"/>
      <c r="V139" s="2"/>
      <c r="Z139" s="2"/>
      <c r="AD139" s="2"/>
      <c r="AH139" s="2"/>
      <c r="AL139" s="2"/>
      <c r="AP139" s="2"/>
      <c r="AT139" s="2"/>
    </row>
    <row r="140" spans="2:46" x14ac:dyDescent="0.35">
      <c r="B140" s="2"/>
      <c r="C140" s="77">
        <f t="shared" si="2"/>
        <v>134</v>
      </c>
      <c r="D140" s="4" t="s">
        <v>106</v>
      </c>
      <c r="E140" s="3">
        <v>16</v>
      </c>
      <c r="F140" s="2"/>
      <c r="J140" s="2"/>
      <c r="N140" s="2"/>
      <c r="R140" s="2"/>
      <c r="V140" s="2"/>
      <c r="Z140" s="2"/>
      <c r="AD140" s="2"/>
      <c r="AH140" s="2"/>
      <c r="AL140" s="2"/>
      <c r="AP140" s="2"/>
      <c r="AT140" s="2"/>
    </row>
    <row r="141" spans="2:46" x14ac:dyDescent="0.35">
      <c r="B141" s="2"/>
      <c r="C141" s="77">
        <f t="shared" si="2"/>
        <v>135</v>
      </c>
      <c r="D141" s="4" t="s">
        <v>105</v>
      </c>
      <c r="E141" s="3">
        <v>20</v>
      </c>
      <c r="F141" s="2"/>
      <c r="J141" s="2"/>
      <c r="N141" s="2"/>
      <c r="R141" s="2"/>
      <c r="V141" s="2"/>
      <c r="Z141" s="2"/>
      <c r="AD141" s="2"/>
      <c r="AH141" s="2"/>
      <c r="AL141" s="2"/>
      <c r="AP141" s="2"/>
      <c r="AT141" s="2"/>
    </row>
    <row r="142" spans="2:46" x14ac:dyDescent="0.35">
      <c r="B142" s="2"/>
      <c r="C142" s="77">
        <f t="shared" si="2"/>
        <v>136</v>
      </c>
      <c r="D142" s="4" t="s">
        <v>104</v>
      </c>
      <c r="E142" s="3">
        <v>7</v>
      </c>
      <c r="F142" s="2"/>
      <c r="J142" s="2"/>
      <c r="N142" s="2"/>
      <c r="R142" s="2"/>
      <c r="V142" s="2"/>
      <c r="Z142" s="2"/>
      <c r="AD142" s="2"/>
      <c r="AH142" s="2"/>
      <c r="AL142" s="2"/>
      <c r="AP142" s="2"/>
      <c r="AT142" s="2"/>
    </row>
    <row r="143" spans="2:46" x14ac:dyDescent="0.35">
      <c r="B143" s="2"/>
      <c r="C143" s="77">
        <f t="shared" si="2"/>
        <v>137</v>
      </c>
      <c r="D143" s="4" t="s">
        <v>103</v>
      </c>
      <c r="E143" s="3">
        <v>24</v>
      </c>
      <c r="F143" s="2"/>
      <c r="J143" s="2"/>
      <c r="N143" s="2"/>
      <c r="R143" s="2"/>
      <c r="V143" s="2"/>
      <c r="Z143" s="2"/>
      <c r="AD143" s="2"/>
      <c r="AH143" s="2"/>
      <c r="AL143" s="2"/>
      <c r="AP143" s="2"/>
      <c r="AT143" s="2"/>
    </row>
    <row r="144" spans="2:46" x14ac:dyDescent="0.35">
      <c r="B144" s="2"/>
      <c r="C144" s="77">
        <f t="shared" si="2"/>
        <v>138</v>
      </c>
      <c r="D144" s="4" t="s">
        <v>102</v>
      </c>
      <c r="E144" s="3">
        <v>17</v>
      </c>
      <c r="F144" s="2"/>
      <c r="J144" s="2"/>
      <c r="N144" s="2"/>
      <c r="R144" s="2"/>
      <c r="V144" s="2"/>
      <c r="Z144" s="2"/>
      <c r="AD144" s="2"/>
      <c r="AH144" s="2"/>
      <c r="AL144" s="2"/>
      <c r="AP144" s="2"/>
      <c r="AT144" s="2"/>
    </row>
    <row r="145" spans="2:46" x14ac:dyDescent="0.35">
      <c r="B145" s="2"/>
      <c r="C145" s="77">
        <f t="shared" si="2"/>
        <v>139</v>
      </c>
      <c r="D145" s="4" t="s">
        <v>101</v>
      </c>
      <c r="E145" s="3">
        <v>3</v>
      </c>
      <c r="F145" s="2"/>
      <c r="J145" s="2"/>
      <c r="N145" s="2"/>
      <c r="R145" s="2"/>
      <c r="V145" s="2"/>
      <c r="Z145" s="2"/>
      <c r="AD145" s="2"/>
      <c r="AH145" s="2"/>
      <c r="AL145" s="2"/>
      <c r="AP145" s="2"/>
      <c r="AT145" s="2"/>
    </row>
    <row r="146" spans="2:46" x14ac:dyDescent="0.35">
      <c r="B146" s="2"/>
      <c r="C146" s="77">
        <f t="shared" si="2"/>
        <v>140</v>
      </c>
      <c r="D146" s="4" t="s">
        <v>100</v>
      </c>
      <c r="E146" s="3">
        <v>8</v>
      </c>
      <c r="F146" s="2"/>
      <c r="J146" s="2"/>
      <c r="N146" s="2"/>
      <c r="R146" s="2"/>
      <c r="V146" s="2"/>
      <c r="Z146" s="2"/>
      <c r="AD146" s="2"/>
      <c r="AH146" s="2"/>
      <c r="AL146" s="2"/>
      <c r="AP146" s="2"/>
      <c r="AT146" s="2"/>
    </row>
    <row r="147" spans="2:46" x14ac:dyDescent="0.35">
      <c r="B147" s="2"/>
      <c r="C147" s="77">
        <f t="shared" si="2"/>
        <v>141</v>
      </c>
      <c r="D147" s="4" t="s">
        <v>99</v>
      </c>
      <c r="E147" s="3">
        <v>5</v>
      </c>
      <c r="F147" s="2"/>
      <c r="J147" s="2"/>
      <c r="N147" s="2"/>
      <c r="R147" s="2"/>
      <c r="V147" s="2"/>
      <c r="Z147" s="2"/>
      <c r="AD147" s="2"/>
      <c r="AH147" s="2"/>
      <c r="AL147" s="2"/>
      <c r="AP147" s="2"/>
      <c r="AT147" s="2"/>
    </row>
    <row r="148" spans="2:46" x14ac:dyDescent="0.35">
      <c r="B148" s="2"/>
      <c r="C148" s="77">
        <f t="shared" si="2"/>
        <v>142</v>
      </c>
      <c r="D148" s="4" t="s">
        <v>98</v>
      </c>
      <c r="E148" s="3">
        <v>9</v>
      </c>
      <c r="F148" s="2"/>
      <c r="J148" s="2"/>
      <c r="N148" s="2"/>
      <c r="R148" s="2"/>
      <c r="V148" s="2"/>
      <c r="Z148" s="2"/>
      <c r="AD148" s="2"/>
      <c r="AH148" s="2"/>
      <c r="AL148" s="2"/>
      <c r="AP148" s="2"/>
      <c r="AT148" s="2"/>
    </row>
    <row r="149" spans="2:46" x14ac:dyDescent="0.35">
      <c r="B149" s="2"/>
      <c r="C149" s="77">
        <f t="shared" si="2"/>
        <v>143</v>
      </c>
      <c r="D149" s="4" t="s">
        <v>97</v>
      </c>
      <c r="E149" s="3">
        <v>16</v>
      </c>
      <c r="F149" s="2"/>
      <c r="J149" s="2"/>
      <c r="N149" s="2"/>
      <c r="R149" s="2"/>
      <c r="V149" s="2"/>
      <c r="Z149" s="2"/>
      <c r="AD149" s="2"/>
      <c r="AH149" s="2"/>
      <c r="AL149" s="2"/>
      <c r="AP149" s="2"/>
      <c r="AT149" s="2"/>
    </row>
    <row r="150" spans="2:46" x14ac:dyDescent="0.35">
      <c r="B150" s="2"/>
      <c r="C150" s="77">
        <f t="shared" si="2"/>
        <v>144</v>
      </c>
      <c r="D150" s="4" t="s">
        <v>96</v>
      </c>
      <c r="E150" s="3">
        <v>22</v>
      </c>
      <c r="F150" s="2"/>
      <c r="J150" s="2"/>
      <c r="N150" s="2"/>
      <c r="R150" s="2"/>
      <c r="V150" s="2"/>
      <c r="Z150" s="2"/>
      <c r="AD150" s="2"/>
      <c r="AH150" s="2"/>
      <c r="AL150" s="2"/>
      <c r="AP150" s="2"/>
      <c r="AT150" s="2"/>
    </row>
    <row r="151" spans="2:46" x14ac:dyDescent="0.35">
      <c r="B151" s="2"/>
      <c r="C151" s="77">
        <f t="shared" si="2"/>
        <v>145</v>
      </c>
      <c r="D151" s="4" t="s">
        <v>95</v>
      </c>
      <c r="E151" s="3">
        <v>20</v>
      </c>
      <c r="F151" s="2"/>
      <c r="J151" s="2"/>
      <c r="N151" s="2"/>
      <c r="R151" s="2"/>
      <c r="V151" s="2"/>
      <c r="Z151" s="2"/>
      <c r="AD151" s="2"/>
      <c r="AH151" s="2"/>
      <c r="AL151" s="2"/>
      <c r="AP151" s="2"/>
      <c r="AT151" s="2"/>
    </row>
    <row r="152" spans="2:46" x14ac:dyDescent="0.35">
      <c r="B152" s="2"/>
      <c r="C152" s="77">
        <f t="shared" si="2"/>
        <v>146</v>
      </c>
      <c r="D152" s="4" t="s">
        <v>94</v>
      </c>
      <c r="E152" s="3">
        <v>13</v>
      </c>
      <c r="F152" s="2"/>
      <c r="J152" s="2"/>
      <c r="N152" s="2"/>
      <c r="R152" s="2"/>
      <c r="V152" s="2"/>
      <c r="Z152" s="2"/>
      <c r="AD152" s="2"/>
      <c r="AH152" s="2"/>
      <c r="AL152" s="2"/>
      <c r="AP152" s="2"/>
      <c r="AT152" s="2"/>
    </row>
    <row r="153" spans="2:46" x14ac:dyDescent="0.35">
      <c r="B153" s="2"/>
      <c r="C153" s="77">
        <f t="shared" si="2"/>
        <v>147</v>
      </c>
      <c r="D153" s="4" t="s">
        <v>93</v>
      </c>
      <c r="E153" s="3">
        <v>-3</v>
      </c>
      <c r="F153" s="2"/>
      <c r="J153" s="2"/>
      <c r="N153" s="2"/>
      <c r="R153" s="2"/>
      <c r="V153" s="2"/>
      <c r="Z153" s="2"/>
      <c r="AD153" s="2"/>
      <c r="AH153" s="2"/>
      <c r="AL153" s="2"/>
      <c r="AP153" s="2"/>
      <c r="AT153" s="2"/>
    </row>
    <row r="154" spans="2:46" x14ac:dyDescent="0.35">
      <c r="B154" s="2"/>
      <c r="C154" s="77">
        <f t="shared" si="2"/>
        <v>148</v>
      </c>
      <c r="D154" s="4" t="s">
        <v>92</v>
      </c>
      <c r="E154" s="3">
        <v>16</v>
      </c>
      <c r="F154" s="2"/>
      <c r="J154" s="2"/>
      <c r="N154" s="2"/>
      <c r="R154" s="2"/>
      <c r="V154" s="2"/>
      <c r="Z154" s="2"/>
      <c r="AD154" s="2"/>
      <c r="AH154" s="2"/>
      <c r="AL154" s="2"/>
      <c r="AP154" s="2"/>
      <c r="AT154" s="2"/>
    </row>
    <row r="155" spans="2:46" x14ac:dyDescent="0.35">
      <c r="B155" s="2"/>
      <c r="C155" s="77">
        <f t="shared" si="2"/>
        <v>149</v>
      </c>
      <c r="D155" s="4" t="s">
        <v>91</v>
      </c>
      <c r="E155" s="3">
        <v>27</v>
      </c>
      <c r="F155" s="2"/>
      <c r="J155" s="2"/>
      <c r="N155" s="2"/>
      <c r="R155" s="2"/>
      <c r="V155" s="2"/>
      <c r="Z155" s="2"/>
      <c r="AD155" s="2"/>
      <c r="AH155" s="2"/>
      <c r="AL155" s="2"/>
      <c r="AP155" s="2"/>
      <c r="AT155" s="2"/>
    </row>
    <row r="156" spans="2:46" x14ac:dyDescent="0.35">
      <c r="B156" s="2"/>
      <c r="C156" s="77">
        <f t="shared" si="2"/>
        <v>150</v>
      </c>
      <c r="D156" s="4" t="s">
        <v>90</v>
      </c>
      <c r="E156" s="3">
        <v>3</v>
      </c>
      <c r="F156" s="2"/>
      <c r="J156" s="2"/>
      <c r="N156" s="2"/>
      <c r="R156" s="2"/>
      <c r="V156" s="2"/>
      <c r="Z156" s="2"/>
      <c r="AD156" s="2"/>
      <c r="AH156" s="2"/>
      <c r="AL156" s="2"/>
      <c r="AP156" s="2"/>
      <c r="AT156" s="2"/>
    </row>
    <row r="157" spans="2:46" x14ac:dyDescent="0.35">
      <c r="B157" s="2"/>
      <c r="C157" s="77">
        <f t="shared" si="2"/>
        <v>151</v>
      </c>
      <c r="D157" s="4" t="s">
        <v>89</v>
      </c>
      <c r="E157" s="3">
        <v>28</v>
      </c>
      <c r="F157" s="2"/>
      <c r="J157" s="2"/>
      <c r="N157" s="2"/>
      <c r="R157" s="2"/>
      <c r="V157" s="2"/>
      <c r="Z157" s="2"/>
      <c r="AD157" s="2"/>
      <c r="AH157" s="2"/>
      <c r="AL157" s="2"/>
      <c r="AP157" s="2"/>
      <c r="AT157" s="2"/>
    </row>
    <row r="158" spans="2:46" x14ac:dyDescent="0.35">
      <c r="B158" s="2"/>
      <c r="C158" s="77">
        <f t="shared" si="2"/>
        <v>152</v>
      </c>
      <c r="D158" s="4" t="s">
        <v>88</v>
      </c>
      <c r="E158" s="3">
        <v>29</v>
      </c>
      <c r="F158" s="2"/>
      <c r="J158" s="2"/>
      <c r="N158" s="2"/>
      <c r="R158" s="2"/>
      <c r="V158" s="2"/>
      <c r="Z158" s="2"/>
      <c r="AD158" s="2"/>
      <c r="AH158" s="2"/>
      <c r="AL158" s="2"/>
      <c r="AP158" s="2"/>
      <c r="AT158" s="2"/>
    </row>
    <row r="159" spans="2:46" x14ac:dyDescent="0.35">
      <c r="B159" s="2"/>
      <c r="C159" s="77">
        <f t="shared" si="2"/>
        <v>153</v>
      </c>
      <c r="D159" s="4" t="s">
        <v>87</v>
      </c>
      <c r="E159" s="3">
        <v>25</v>
      </c>
      <c r="F159" s="2"/>
      <c r="J159" s="2"/>
      <c r="N159" s="2"/>
      <c r="R159" s="2"/>
      <c r="V159" s="2"/>
      <c r="Z159" s="2"/>
      <c r="AD159" s="2"/>
      <c r="AH159" s="2"/>
      <c r="AL159" s="2"/>
      <c r="AP159" s="2"/>
      <c r="AT159" s="2"/>
    </row>
    <row r="160" spans="2:46" x14ac:dyDescent="0.35">
      <c r="B160" s="2"/>
      <c r="C160" s="77">
        <f t="shared" si="2"/>
        <v>154</v>
      </c>
      <c r="D160" s="4" t="s">
        <v>86</v>
      </c>
      <c r="E160" s="3">
        <v>14</v>
      </c>
      <c r="F160" s="2"/>
      <c r="J160" s="2"/>
      <c r="N160" s="2"/>
      <c r="R160" s="2"/>
      <c r="V160" s="2"/>
      <c r="Z160" s="2"/>
      <c r="AD160" s="2"/>
      <c r="AH160" s="2"/>
      <c r="AL160" s="2"/>
      <c r="AP160" s="2"/>
      <c r="AT160" s="2"/>
    </row>
    <row r="161" spans="2:46" x14ac:dyDescent="0.35">
      <c r="B161" s="2"/>
      <c r="C161" s="77">
        <f t="shared" si="2"/>
        <v>155</v>
      </c>
      <c r="D161" s="4" t="s">
        <v>85</v>
      </c>
      <c r="E161" s="3">
        <v>12</v>
      </c>
      <c r="F161" s="2"/>
      <c r="J161" s="2"/>
      <c r="N161" s="2"/>
      <c r="R161" s="2"/>
      <c r="V161" s="2"/>
      <c r="Z161" s="2"/>
      <c r="AD161" s="2"/>
      <c r="AH161" s="2"/>
      <c r="AL161" s="2"/>
      <c r="AP161" s="2"/>
      <c r="AT161" s="2"/>
    </row>
    <row r="162" spans="2:46" x14ac:dyDescent="0.35">
      <c r="B162" s="2"/>
      <c r="C162" s="77">
        <f t="shared" si="2"/>
        <v>156</v>
      </c>
      <c r="D162" s="4" t="s">
        <v>84</v>
      </c>
      <c r="E162" s="3">
        <v>1</v>
      </c>
      <c r="F162" s="2"/>
      <c r="J162" s="2"/>
      <c r="N162" s="2"/>
      <c r="R162" s="2"/>
      <c r="V162" s="2"/>
      <c r="Z162" s="2"/>
      <c r="AD162" s="2"/>
      <c r="AH162" s="2"/>
      <c r="AL162" s="2"/>
      <c r="AP162" s="2"/>
      <c r="AT162" s="2"/>
    </row>
    <row r="163" spans="2:46" x14ac:dyDescent="0.35">
      <c r="B163" s="2"/>
      <c r="C163" s="77">
        <f t="shared" si="2"/>
        <v>157</v>
      </c>
      <c r="D163" s="4" t="s">
        <v>83</v>
      </c>
      <c r="E163" s="3">
        <v>19</v>
      </c>
      <c r="F163" s="2"/>
      <c r="J163" s="2"/>
      <c r="N163" s="2"/>
      <c r="R163" s="2"/>
      <c r="V163" s="2"/>
      <c r="Z163" s="2"/>
      <c r="AD163" s="2"/>
      <c r="AH163" s="2"/>
      <c r="AL163" s="2"/>
      <c r="AP163" s="2"/>
      <c r="AT163" s="2"/>
    </row>
    <row r="164" spans="2:46" x14ac:dyDescent="0.35">
      <c r="B164" s="2"/>
      <c r="C164" s="77">
        <f t="shared" si="2"/>
        <v>158</v>
      </c>
      <c r="D164" s="4" t="s">
        <v>82</v>
      </c>
      <c r="E164" s="3">
        <v>23</v>
      </c>
      <c r="F164" s="2"/>
      <c r="J164" s="2"/>
      <c r="N164" s="2"/>
      <c r="R164" s="2"/>
      <c r="V164" s="2"/>
      <c r="Z164" s="2"/>
      <c r="AD164" s="2"/>
      <c r="AH164" s="2"/>
      <c r="AL164" s="2"/>
      <c r="AP164" s="2"/>
      <c r="AT164" s="2"/>
    </row>
    <row r="165" spans="2:46" x14ac:dyDescent="0.35">
      <c r="B165" s="2"/>
      <c r="C165" s="77">
        <f t="shared" si="2"/>
        <v>159</v>
      </c>
      <c r="D165" s="4" t="s">
        <v>81</v>
      </c>
      <c r="E165" s="3">
        <v>23</v>
      </c>
      <c r="F165" s="2"/>
      <c r="J165" s="2"/>
      <c r="N165" s="2"/>
      <c r="R165" s="2"/>
      <c r="V165" s="2"/>
      <c r="Z165" s="2"/>
      <c r="AD165" s="2"/>
      <c r="AH165" s="2"/>
      <c r="AL165" s="2"/>
      <c r="AP165" s="2"/>
      <c r="AT165" s="2"/>
    </row>
    <row r="166" spans="2:46" x14ac:dyDescent="0.35">
      <c r="B166" s="2"/>
      <c r="C166" s="77">
        <f t="shared" si="2"/>
        <v>160</v>
      </c>
      <c r="D166" s="4" t="s">
        <v>80</v>
      </c>
      <c r="E166" s="3">
        <v>25</v>
      </c>
      <c r="F166" s="2"/>
      <c r="J166" s="2"/>
      <c r="N166" s="2"/>
      <c r="R166" s="2"/>
      <c r="V166" s="2"/>
      <c r="Z166" s="2"/>
      <c r="AD166" s="2"/>
      <c r="AH166" s="2"/>
      <c r="AL166" s="2"/>
      <c r="AP166" s="2"/>
      <c r="AT166" s="2"/>
    </row>
    <row r="167" spans="2:46" x14ac:dyDescent="0.35">
      <c r="B167" s="2"/>
      <c r="C167" s="77">
        <f t="shared" si="2"/>
        <v>161</v>
      </c>
      <c r="D167" s="4" t="s">
        <v>79</v>
      </c>
      <c r="E167" s="3">
        <v>4</v>
      </c>
      <c r="F167" s="2"/>
      <c r="J167" s="2"/>
      <c r="N167" s="2"/>
      <c r="R167" s="2"/>
      <c r="V167" s="2"/>
      <c r="Z167" s="2"/>
      <c r="AD167" s="2"/>
      <c r="AH167" s="2"/>
      <c r="AL167" s="2"/>
      <c r="AP167" s="2"/>
      <c r="AT167" s="2"/>
    </row>
    <row r="168" spans="2:46" x14ac:dyDescent="0.35">
      <c r="B168" s="2"/>
      <c r="C168" s="77">
        <f t="shared" si="2"/>
        <v>162</v>
      </c>
      <c r="D168" s="4" t="s">
        <v>78</v>
      </c>
      <c r="E168" s="3">
        <v>15</v>
      </c>
      <c r="F168" s="2"/>
      <c r="J168" s="2"/>
      <c r="N168" s="2"/>
      <c r="R168" s="2"/>
      <c r="V168" s="2"/>
      <c r="Z168" s="2"/>
      <c r="AD168" s="2"/>
      <c r="AH168" s="2"/>
      <c r="AL168" s="2"/>
      <c r="AP168" s="2"/>
      <c r="AT168" s="2"/>
    </row>
    <row r="169" spans="2:46" x14ac:dyDescent="0.35">
      <c r="B169" s="2"/>
      <c r="C169" s="77">
        <f t="shared" si="2"/>
        <v>163</v>
      </c>
      <c r="D169" s="4" t="s">
        <v>77</v>
      </c>
      <c r="E169" s="3">
        <v>8</v>
      </c>
      <c r="F169" s="2"/>
      <c r="J169" s="2"/>
      <c r="N169" s="2"/>
      <c r="R169" s="2"/>
      <c r="V169" s="2"/>
      <c r="Z169" s="2"/>
      <c r="AD169" s="2"/>
      <c r="AH169" s="2"/>
      <c r="AL169" s="2"/>
      <c r="AP169" s="2"/>
      <c r="AT169" s="2"/>
    </row>
    <row r="170" spans="2:46" x14ac:dyDescent="0.35">
      <c r="B170" s="2"/>
      <c r="C170" s="77">
        <f t="shared" si="2"/>
        <v>164</v>
      </c>
      <c r="D170" s="4" t="s">
        <v>76</v>
      </c>
      <c r="E170" s="3">
        <v>28</v>
      </c>
      <c r="F170" s="2"/>
      <c r="J170" s="2"/>
      <c r="N170" s="2"/>
      <c r="R170" s="2"/>
      <c r="V170" s="2"/>
      <c r="Z170" s="2"/>
      <c r="AD170" s="2"/>
      <c r="AH170" s="2"/>
      <c r="AL170" s="2"/>
      <c r="AP170" s="2"/>
      <c r="AT170" s="2"/>
    </row>
    <row r="171" spans="2:46" x14ac:dyDescent="0.35">
      <c r="B171" s="2"/>
      <c r="C171" s="77">
        <f t="shared" si="2"/>
        <v>165</v>
      </c>
      <c r="D171" s="4" t="s">
        <v>75</v>
      </c>
      <c r="E171" s="3">
        <v>17</v>
      </c>
      <c r="F171" s="2"/>
      <c r="J171" s="2"/>
      <c r="N171" s="2"/>
      <c r="R171" s="2"/>
      <c r="V171" s="2"/>
      <c r="Z171" s="2"/>
      <c r="AD171" s="2"/>
      <c r="AH171" s="2"/>
      <c r="AL171" s="2"/>
      <c r="AP171" s="2"/>
      <c r="AT171" s="2"/>
    </row>
    <row r="172" spans="2:46" x14ac:dyDescent="0.35">
      <c r="B172" s="2"/>
      <c r="C172" s="77">
        <f t="shared" si="2"/>
        <v>166</v>
      </c>
      <c r="D172" s="4" t="s">
        <v>74</v>
      </c>
      <c r="E172" s="3">
        <v>24</v>
      </c>
      <c r="F172" s="2"/>
      <c r="J172" s="2"/>
      <c r="N172" s="2"/>
      <c r="R172" s="2"/>
      <c r="V172" s="2"/>
      <c r="Z172" s="2"/>
      <c r="AD172" s="2"/>
      <c r="AH172" s="2"/>
      <c r="AL172" s="2"/>
      <c r="AP172" s="2"/>
      <c r="AT172" s="2"/>
    </row>
    <row r="173" spans="2:46" x14ac:dyDescent="0.35">
      <c r="B173" s="2"/>
      <c r="C173" s="77">
        <f t="shared" si="2"/>
        <v>167</v>
      </c>
      <c r="D173" s="4" t="s">
        <v>73</v>
      </c>
      <c r="E173" s="3">
        <v>-9</v>
      </c>
      <c r="F173" s="2"/>
      <c r="J173" s="2"/>
      <c r="N173" s="2"/>
      <c r="R173" s="2"/>
      <c r="V173" s="2"/>
      <c r="Z173" s="2"/>
      <c r="AD173" s="2"/>
      <c r="AH173" s="2"/>
      <c r="AL173" s="2"/>
      <c r="AP173" s="2"/>
      <c r="AT173" s="2"/>
    </row>
    <row r="174" spans="2:46" x14ac:dyDescent="0.35">
      <c r="B174" s="2"/>
      <c r="C174" s="77">
        <f t="shared" si="2"/>
        <v>168</v>
      </c>
      <c r="D174" s="4" t="s">
        <v>72</v>
      </c>
      <c r="E174" s="3">
        <v>11</v>
      </c>
      <c r="F174" s="2"/>
      <c r="J174" s="2"/>
      <c r="N174" s="2"/>
      <c r="R174" s="2"/>
      <c r="V174" s="2"/>
      <c r="Z174" s="2"/>
      <c r="AD174" s="2"/>
      <c r="AH174" s="2"/>
      <c r="AL174" s="2"/>
      <c r="AP174" s="2"/>
      <c r="AT174" s="2"/>
    </row>
    <row r="175" spans="2:46" x14ac:dyDescent="0.35">
      <c r="B175" s="2"/>
      <c r="C175" s="77">
        <f t="shared" si="2"/>
        <v>169</v>
      </c>
      <c r="D175" s="4" t="s">
        <v>71</v>
      </c>
      <c r="E175" s="3">
        <v>4</v>
      </c>
      <c r="F175" s="2"/>
      <c r="J175" s="2"/>
      <c r="N175" s="2"/>
      <c r="R175" s="2"/>
      <c r="V175" s="2"/>
      <c r="Z175" s="2"/>
      <c r="AD175" s="2"/>
      <c r="AH175" s="2"/>
      <c r="AL175" s="2"/>
      <c r="AP175" s="2"/>
      <c r="AT175" s="2"/>
    </row>
    <row r="176" spans="2:46" x14ac:dyDescent="0.35">
      <c r="B176" s="2"/>
      <c r="C176" s="77">
        <f t="shared" si="2"/>
        <v>170</v>
      </c>
      <c r="D176" s="4" t="s">
        <v>70</v>
      </c>
      <c r="E176" s="3">
        <v>6</v>
      </c>
      <c r="F176" s="2"/>
      <c r="J176" s="2"/>
      <c r="N176" s="2"/>
      <c r="R176" s="2"/>
      <c r="V176" s="2"/>
      <c r="Z176" s="2"/>
      <c r="AD176" s="2"/>
      <c r="AH176" s="2"/>
      <c r="AL176" s="2"/>
      <c r="AP176" s="2"/>
      <c r="AT176" s="2"/>
    </row>
    <row r="177" spans="2:46" x14ac:dyDescent="0.35">
      <c r="B177" s="2"/>
      <c r="C177" s="77">
        <f t="shared" si="2"/>
        <v>171</v>
      </c>
      <c r="D177" s="4" t="s">
        <v>69</v>
      </c>
      <c r="E177" s="3">
        <v>6</v>
      </c>
      <c r="F177" s="2"/>
      <c r="J177" s="2"/>
      <c r="N177" s="2"/>
      <c r="R177" s="2"/>
      <c r="V177" s="2"/>
      <c r="Z177" s="2"/>
      <c r="AD177" s="2"/>
      <c r="AH177" s="2"/>
      <c r="AL177" s="2"/>
      <c r="AP177" s="2"/>
      <c r="AT177" s="2"/>
    </row>
    <row r="178" spans="2:46" x14ac:dyDescent="0.35">
      <c r="B178" s="2"/>
      <c r="C178" s="77">
        <f t="shared" si="2"/>
        <v>172</v>
      </c>
      <c r="D178" s="4" t="s">
        <v>68</v>
      </c>
      <c r="E178" s="3">
        <v>14</v>
      </c>
      <c r="F178" s="2"/>
      <c r="J178" s="2"/>
      <c r="N178" s="2"/>
      <c r="R178" s="2"/>
      <c r="V178" s="2"/>
      <c r="Z178" s="2"/>
      <c r="AD178" s="2"/>
      <c r="AH178" s="2"/>
      <c r="AL178" s="2"/>
      <c r="AP178" s="2"/>
      <c r="AT178" s="2"/>
    </row>
    <row r="179" spans="2:46" x14ac:dyDescent="0.35">
      <c r="B179" s="2"/>
      <c r="C179" s="77">
        <f t="shared" si="2"/>
        <v>173</v>
      </c>
      <c r="D179" s="4" t="s">
        <v>67</v>
      </c>
      <c r="E179" s="3">
        <v>15</v>
      </c>
      <c r="F179" s="2"/>
      <c r="J179" s="2"/>
      <c r="N179" s="2"/>
      <c r="R179" s="2"/>
      <c r="V179" s="2"/>
      <c r="Z179" s="2"/>
      <c r="AD179" s="2"/>
      <c r="AH179" s="2"/>
      <c r="AL179" s="2"/>
      <c r="AP179" s="2"/>
      <c r="AT179" s="2"/>
    </row>
    <row r="180" spans="2:46" x14ac:dyDescent="0.35">
      <c r="B180" s="2"/>
      <c r="C180" s="77">
        <f t="shared" si="2"/>
        <v>174</v>
      </c>
      <c r="D180" s="4" t="s">
        <v>66</v>
      </c>
      <c r="E180" s="3">
        <v>23</v>
      </c>
      <c r="F180" s="2"/>
      <c r="J180" s="2"/>
      <c r="N180" s="2"/>
      <c r="R180" s="2"/>
      <c r="V180" s="2"/>
      <c r="Z180" s="2"/>
      <c r="AD180" s="2"/>
      <c r="AH180" s="2"/>
      <c r="AL180" s="2"/>
      <c r="AP180" s="2"/>
      <c r="AT180" s="2"/>
    </row>
    <row r="181" spans="2:46" x14ac:dyDescent="0.35">
      <c r="B181" s="2"/>
      <c r="C181" s="77">
        <f t="shared" si="2"/>
        <v>175</v>
      </c>
      <c r="D181" s="4" t="s">
        <v>65</v>
      </c>
      <c r="E181" s="3">
        <v>10</v>
      </c>
      <c r="F181" s="2"/>
      <c r="J181" s="2"/>
      <c r="N181" s="2"/>
      <c r="R181" s="2"/>
      <c r="V181" s="2"/>
      <c r="Z181" s="2"/>
      <c r="AD181" s="2"/>
      <c r="AH181" s="2"/>
      <c r="AL181" s="2"/>
      <c r="AP181" s="2"/>
      <c r="AT181" s="2"/>
    </row>
    <row r="182" spans="2:46" x14ac:dyDescent="0.35">
      <c r="B182" s="2"/>
      <c r="C182" s="77">
        <f t="shared" si="2"/>
        <v>176</v>
      </c>
      <c r="D182" s="4" t="s">
        <v>64</v>
      </c>
      <c r="E182" s="3">
        <v>24</v>
      </c>
      <c r="F182" s="2"/>
      <c r="J182" s="2"/>
      <c r="N182" s="2"/>
      <c r="R182" s="2"/>
      <c r="V182" s="2"/>
      <c r="Z182" s="2"/>
      <c r="AD182" s="2"/>
      <c r="AH182" s="2"/>
      <c r="AL182" s="2"/>
      <c r="AP182" s="2"/>
      <c r="AT182" s="2"/>
    </row>
    <row r="183" spans="2:46" x14ac:dyDescent="0.35">
      <c r="B183" s="2"/>
      <c r="C183" s="77">
        <f t="shared" si="2"/>
        <v>177</v>
      </c>
      <c r="D183" s="4" t="s">
        <v>63</v>
      </c>
      <c r="E183" s="3">
        <v>19</v>
      </c>
      <c r="F183" s="2"/>
      <c r="J183" s="2"/>
      <c r="N183" s="2"/>
      <c r="R183" s="2"/>
      <c r="V183" s="2"/>
      <c r="Z183" s="2"/>
      <c r="AD183" s="2"/>
      <c r="AH183" s="2"/>
      <c r="AL183" s="2"/>
      <c r="AP183" s="2"/>
      <c r="AT183" s="2"/>
    </row>
    <row r="184" spans="2:46" x14ac:dyDescent="0.35">
      <c r="B184" s="2"/>
      <c r="C184" s="77">
        <f t="shared" si="2"/>
        <v>178</v>
      </c>
      <c r="D184" s="4" t="s">
        <v>62</v>
      </c>
      <c r="E184" s="3">
        <v>11</v>
      </c>
      <c r="F184" s="2"/>
      <c r="J184" s="2"/>
      <c r="N184" s="2"/>
      <c r="R184" s="2"/>
      <c r="V184" s="2"/>
      <c r="Z184" s="2"/>
      <c r="AD184" s="2"/>
      <c r="AH184" s="2"/>
      <c r="AL184" s="2"/>
      <c r="AP184" s="2"/>
      <c r="AT184" s="2"/>
    </row>
    <row r="185" spans="2:46" x14ac:dyDescent="0.35">
      <c r="B185" s="2"/>
      <c r="C185" s="77">
        <f t="shared" si="2"/>
        <v>179</v>
      </c>
      <c r="D185" s="4" t="s">
        <v>61</v>
      </c>
      <c r="E185" s="3">
        <v>23</v>
      </c>
      <c r="F185" s="2"/>
      <c r="J185" s="2"/>
      <c r="N185" s="2"/>
      <c r="R185" s="2"/>
      <c r="V185" s="2"/>
      <c r="Z185" s="2"/>
      <c r="AD185" s="2"/>
      <c r="AH185" s="2"/>
      <c r="AL185" s="2"/>
      <c r="AP185" s="2"/>
      <c r="AT185" s="2"/>
    </row>
    <row r="186" spans="2:46" x14ac:dyDescent="0.35">
      <c r="B186" s="2"/>
      <c r="C186" s="77">
        <f t="shared" si="2"/>
        <v>180</v>
      </c>
      <c r="D186" s="4" t="s">
        <v>60</v>
      </c>
      <c r="E186" s="3">
        <v>23</v>
      </c>
      <c r="F186" s="2"/>
      <c r="J186" s="2"/>
      <c r="N186" s="2"/>
      <c r="R186" s="2"/>
      <c r="V186" s="2"/>
      <c r="Z186" s="2"/>
      <c r="AD186" s="2"/>
      <c r="AH186" s="2"/>
      <c r="AL186" s="2"/>
      <c r="AP186" s="2"/>
      <c r="AT186" s="2"/>
    </row>
    <row r="187" spans="2:46" x14ac:dyDescent="0.35">
      <c r="B187" s="2"/>
      <c r="C187" s="77">
        <f t="shared" si="2"/>
        <v>181</v>
      </c>
      <c r="D187" s="4" t="s">
        <v>59</v>
      </c>
      <c r="E187" s="3">
        <v>23</v>
      </c>
      <c r="F187" s="2"/>
      <c r="J187" s="2"/>
      <c r="N187" s="2"/>
      <c r="R187" s="2"/>
      <c r="V187" s="2"/>
      <c r="Z187" s="2"/>
      <c r="AD187" s="2"/>
      <c r="AH187" s="2"/>
      <c r="AL187" s="2"/>
      <c r="AP187" s="2"/>
      <c r="AT187" s="2"/>
    </row>
    <row r="188" spans="2:46" x14ac:dyDescent="0.35">
      <c r="B188" s="2"/>
      <c r="C188" s="77">
        <f t="shared" si="2"/>
        <v>182</v>
      </c>
      <c r="D188" s="4" t="s">
        <v>58</v>
      </c>
      <c r="E188" s="3">
        <v>24</v>
      </c>
      <c r="F188" s="2"/>
      <c r="J188" s="2"/>
      <c r="N188" s="2"/>
      <c r="R188" s="2"/>
      <c r="V188" s="2"/>
      <c r="Z188" s="2"/>
      <c r="AD188" s="2"/>
      <c r="AH188" s="2"/>
      <c r="AL188" s="2"/>
      <c r="AP188" s="2"/>
      <c r="AT188" s="2"/>
    </row>
    <row r="189" spans="2:46" x14ac:dyDescent="0.35">
      <c r="B189" s="2"/>
      <c r="C189" s="77">
        <f t="shared" si="2"/>
        <v>183</v>
      </c>
      <c r="D189" s="4" t="s">
        <v>57</v>
      </c>
      <c r="E189" s="3">
        <v>8</v>
      </c>
      <c r="F189" s="2"/>
      <c r="J189" s="2"/>
      <c r="N189" s="2"/>
      <c r="R189" s="2"/>
      <c r="V189" s="2"/>
      <c r="Z189" s="2"/>
      <c r="AD189" s="2"/>
      <c r="AH189" s="2"/>
      <c r="AL189" s="2"/>
      <c r="AP189" s="2"/>
      <c r="AT189" s="2"/>
    </row>
    <row r="190" spans="2:46" x14ac:dyDescent="0.35">
      <c r="B190" s="2"/>
      <c r="C190" s="77">
        <f t="shared" si="2"/>
        <v>184</v>
      </c>
      <c r="D190" s="4" t="s">
        <v>56</v>
      </c>
      <c r="E190" s="3">
        <v>21</v>
      </c>
      <c r="F190" s="2"/>
      <c r="J190" s="2"/>
      <c r="N190" s="2"/>
      <c r="R190" s="2"/>
      <c r="V190" s="2"/>
      <c r="Z190" s="2"/>
      <c r="AD190" s="2"/>
      <c r="AH190" s="2"/>
      <c r="AL190" s="2"/>
      <c r="AP190" s="2"/>
      <c r="AT190" s="2"/>
    </row>
    <row r="191" spans="2:46" x14ac:dyDescent="0.35">
      <c r="B191" s="2"/>
      <c r="C191" s="77">
        <f t="shared" si="2"/>
        <v>185</v>
      </c>
      <c r="D191" s="4" t="s">
        <v>55</v>
      </c>
      <c r="E191" s="3">
        <v>22</v>
      </c>
      <c r="F191" s="2"/>
      <c r="J191" s="2"/>
      <c r="N191" s="2"/>
      <c r="R191" s="2"/>
      <c r="V191" s="2"/>
      <c r="Z191" s="2"/>
      <c r="AD191" s="2"/>
      <c r="AH191" s="2"/>
      <c r="AL191" s="2"/>
      <c r="AP191" s="2"/>
      <c r="AT191" s="2"/>
    </row>
    <row r="192" spans="2:46" x14ac:dyDescent="0.35">
      <c r="B192" s="2"/>
      <c r="C192" s="77">
        <f t="shared" si="2"/>
        <v>186</v>
      </c>
      <c r="D192" s="4" t="s">
        <v>54</v>
      </c>
      <c r="E192" s="3">
        <v>6</v>
      </c>
      <c r="F192" s="2"/>
      <c r="J192" s="2"/>
      <c r="N192" s="2"/>
      <c r="R192" s="2"/>
      <c r="V192" s="2"/>
      <c r="Z192" s="2"/>
      <c r="AD192" s="2"/>
      <c r="AH192" s="2"/>
      <c r="AL192" s="2"/>
      <c r="AP192" s="2"/>
      <c r="AT192" s="2"/>
    </row>
    <row r="193" spans="2:46" x14ac:dyDescent="0.35">
      <c r="B193" s="2"/>
      <c r="C193" s="77">
        <f t="shared" si="2"/>
        <v>187</v>
      </c>
      <c r="D193" s="4" t="s">
        <v>53</v>
      </c>
      <c r="E193" s="3">
        <v>11</v>
      </c>
      <c r="F193" s="2"/>
      <c r="J193" s="2"/>
      <c r="N193" s="2"/>
      <c r="R193" s="2"/>
      <c r="V193" s="2"/>
      <c r="Z193" s="2"/>
      <c r="AD193" s="2"/>
      <c r="AH193" s="2"/>
      <c r="AL193" s="2"/>
      <c r="AP193" s="2"/>
      <c r="AT193" s="2"/>
    </row>
    <row r="194" spans="2:46" x14ac:dyDescent="0.35">
      <c r="B194" s="2"/>
      <c r="C194" s="77">
        <f t="shared" si="2"/>
        <v>188</v>
      </c>
      <c r="D194" s="4" t="s">
        <v>52</v>
      </c>
      <c r="E194" s="3">
        <v>24</v>
      </c>
      <c r="F194" s="2"/>
      <c r="J194" s="2"/>
      <c r="N194" s="2"/>
      <c r="R194" s="2"/>
      <c r="V194" s="2"/>
      <c r="Z194" s="2"/>
      <c r="AD194" s="2"/>
      <c r="AH194" s="2"/>
      <c r="AL194" s="2"/>
      <c r="AP194" s="2"/>
      <c r="AT194" s="2"/>
    </row>
    <row r="195" spans="2:46" x14ac:dyDescent="0.35">
      <c r="B195" s="2"/>
      <c r="C195" s="77">
        <f t="shared" si="2"/>
        <v>189</v>
      </c>
      <c r="D195" s="4" t="s">
        <v>51</v>
      </c>
      <c r="E195" s="3">
        <v>20</v>
      </c>
      <c r="F195" s="2"/>
      <c r="J195" s="2"/>
      <c r="N195" s="2"/>
      <c r="R195" s="2"/>
      <c r="V195" s="2"/>
      <c r="Z195" s="2"/>
      <c r="AD195" s="2"/>
      <c r="AH195" s="2"/>
      <c r="AL195" s="2"/>
      <c r="AP195" s="2"/>
      <c r="AT195" s="2"/>
    </row>
    <row r="196" spans="2:46" x14ac:dyDescent="0.35">
      <c r="B196" s="2"/>
      <c r="C196" s="77">
        <f t="shared" si="2"/>
        <v>190</v>
      </c>
      <c r="D196" s="4" t="s">
        <v>50</v>
      </c>
      <c r="E196" s="3">
        <v>4</v>
      </c>
      <c r="F196" s="2"/>
      <c r="J196" s="2"/>
      <c r="N196" s="2"/>
      <c r="R196" s="2"/>
      <c r="V196" s="2"/>
      <c r="Z196" s="2"/>
      <c r="AD196" s="2"/>
      <c r="AH196" s="2"/>
      <c r="AL196" s="2"/>
      <c r="AP196" s="2"/>
      <c r="AT196" s="2"/>
    </row>
    <row r="197" spans="2:46" x14ac:dyDescent="0.35">
      <c r="B197" s="2"/>
      <c r="C197" s="77">
        <f t="shared" si="2"/>
        <v>191</v>
      </c>
      <c r="D197" s="4" t="s">
        <v>49</v>
      </c>
      <c r="E197" s="3">
        <v>10</v>
      </c>
      <c r="F197" s="2"/>
      <c r="J197" s="2"/>
      <c r="N197" s="2"/>
      <c r="R197" s="2"/>
      <c r="V197" s="2"/>
      <c r="Z197" s="2"/>
      <c r="AD197" s="2"/>
      <c r="AH197" s="2"/>
      <c r="AL197" s="2"/>
      <c r="AP197" s="2"/>
      <c r="AT197" s="2"/>
    </row>
    <row r="198" spans="2:46" x14ac:dyDescent="0.35">
      <c r="B198" s="2"/>
      <c r="C198" s="77">
        <f t="shared" si="2"/>
        <v>192</v>
      </c>
      <c r="D198" s="4" t="s">
        <v>48</v>
      </c>
      <c r="E198" s="3">
        <v>4</v>
      </c>
      <c r="F198" s="2"/>
      <c r="J198" s="2"/>
      <c r="N198" s="2"/>
      <c r="R198" s="2"/>
      <c r="V198" s="2"/>
      <c r="Z198" s="2"/>
      <c r="AD198" s="2"/>
      <c r="AH198" s="2"/>
      <c r="AL198" s="2"/>
      <c r="AP198" s="2"/>
      <c r="AT198" s="2"/>
    </row>
    <row r="199" spans="2:46" x14ac:dyDescent="0.35">
      <c r="B199" s="2"/>
      <c r="C199" s="77">
        <f t="shared" si="2"/>
        <v>193</v>
      </c>
      <c r="D199" s="4" t="s">
        <v>47</v>
      </c>
      <c r="E199" s="3">
        <v>4</v>
      </c>
      <c r="F199" s="2"/>
      <c r="J199" s="2"/>
      <c r="N199" s="2"/>
      <c r="R199" s="2"/>
      <c r="V199" s="2"/>
      <c r="Z199" s="2"/>
      <c r="AD199" s="2"/>
      <c r="AH199" s="2"/>
      <c r="AL199" s="2"/>
      <c r="AP199" s="2"/>
      <c r="AT199" s="2"/>
    </row>
    <row r="200" spans="2:46" x14ac:dyDescent="0.35">
      <c r="B200" s="2"/>
      <c r="C200" s="77">
        <f t="shared" si="2"/>
        <v>194</v>
      </c>
      <c r="D200" s="4" t="s">
        <v>46</v>
      </c>
      <c r="E200" s="3">
        <v>7</v>
      </c>
      <c r="F200" s="2"/>
      <c r="J200" s="2"/>
      <c r="N200" s="2"/>
      <c r="R200" s="2"/>
      <c r="V200" s="2"/>
      <c r="Z200" s="2"/>
      <c r="AD200" s="2"/>
      <c r="AH200" s="2"/>
      <c r="AL200" s="2"/>
      <c r="AP200" s="2"/>
      <c r="AT200" s="2"/>
    </row>
    <row r="201" spans="2:46" x14ac:dyDescent="0.35">
      <c r="B201" s="2"/>
      <c r="C201" s="77">
        <f t="shared" ref="C201:C241" si="3">C200+1</f>
        <v>195</v>
      </c>
      <c r="D201" s="4" t="s">
        <v>45</v>
      </c>
      <c r="E201" s="3">
        <v>20</v>
      </c>
      <c r="F201" s="2"/>
      <c r="J201" s="2"/>
      <c r="N201" s="2"/>
      <c r="R201" s="2"/>
      <c r="V201" s="2"/>
      <c r="Z201" s="2"/>
      <c r="AD201" s="2"/>
      <c r="AH201" s="2"/>
      <c r="AL201" s="2"/>
      <c r="AP201" s="2"/>
      <c r="AT201" s="2"/>
    </row>
    <row r="202" spans="2:46" x14ac:dyDescent="0.35">
      <c r="B202" s="2"/>
      <c r="C202" s="77">
        <f t="shared" si="3"/>
        <v>196</v>
      </c>
      <c r="D202" s="4" t="s">
        <v>44</v>
      </c>
      <c r="E202" s="3">
        <v>12</v>
      </c>
      <c r="F202" s="2"/>
      <c r="J202" s="2"/>
      <c r="N202" s="2"/>
      <c r="R202" s="2"/>
      <c r="V202" s="2"/>
      <c r="Z202" s="2"/>
      <c r="AD202" s="2"/>
      <c r="AH202" s="2"/>
      <c r="AL202" s="2"/>
      <c r="AP202" s="2"/>
      <c r="AT202" s="2"/>
    </row>
    <row r="203" spans="2:46" x14ac:dyDescent="0.35">
      <c r="B203" s="2"/>
      <c r="C203" s="77">
        <f t="shared" si="3"/>
        <v>197</v>
      </c>
      <c r="D203" s="4" t="s">
        <v>43</v>
      </c>
      <c r="E203" s="3">
        <v>21</v>
      </c>
      <c r="F203" s="2"/>
      <c r="J203" s="2"/>
      <c r="N203" s="2"/>
      <c r="R203" s="2"/>
      <c r="V203" s="2"/>
      <c r="Z203" s="2"/>
      <c r="AD203" s="2"/>
      <c r="AH203" s="2"/>
      <c r="AL203" s="2"/>
      <c r="AP203" s="2"/>
      <c r="AT203" s="2"/>
    </row>
    <row r="204" spans="2:46" x14ac:dyDescent="0.35">
      <c r="B204" s="2"/>
      <c r="C204" s="77">
        <f t="shared" si="3"/>
        <v>198</v>
      </c>
      <c r="D204" s="4" t="s">
        <v>42</v>
      </c>
      <c r="E204" s="3">
        <v>6</v>
      </c>
      <c r="F204" s="2"/>
      <c r="J204" s="2"/>
      <c r="N204" s="2"/>
      <c r="R204" s="2"/>
      <c r="V204" s="2"/>
      <c r="Z204" s="2"/>
      <c r="AD204" s="2"/>
      <c r="AH204" s="2"/>
      <c r="AL204" s="2"/>
      <c r="AP204" s="2"/>
      <c r="AT204" s="2"/>
    </row>
    <row r="205" spans="2:46" x14ac:dyDescent="0.35">
      <c r="B205" s="2"/>
      <c r="C205" s="77">
        <f t="shared" si="3"/>
        <v>199</v>
      </c>
      <c r="D205" s="4" t="s">
        <v>41</v>
      </c>
      <c r="E205" s="3">
        <v>-14</v>
      </c>
      <c r="F205" s="2"/>
      <c r="J205" s="2"/>
      <c r="N205" s="2"/>
      <c r="R205" s="2"/>
      <c r="V205" s="2"/>
      <c r="Z205" s="2"/>
      <c r="AD205" s="2"/>
      <c r="AH205" s="2"/>
      <c r="AL205" s="2"/>
      <c r="AP205" s="2"/>
      <c r="AT205" s="2"/>
    </row>
    <row r="206" spans="2:46" x14ac:dyDescent="0.35">
      <c r="B206" s="2"/>
      <c r="C206" s="77">
        <f t="shared" si="3"/>
        <v>200</v>
      </c>
      <c r="D206" s="4" t="s">
        <v>40</v>
      </c>
      <c r="E206" s="3">
        <v>19</v>
      </c>
      <c r="F206" s="2"/>
      <c r="J206" s="2"/>
      <c r="N206" s="2"/>
      <c r="R206" s="2"/>
      <c r="V206" s="2"/>
      <c r="Z206" s="2"/>
      <c r="AD206" s="2"/>
      <c r="AH206" s="2"/>
      <c r="AL206" s="2"/>
      <c r="AP206" s="2"/>
      <c r="AT206" s="2"/>
    </row>
    <row r="207" spans="2:46" x14ac:dyDescent="0.35">
      <c r="B207" s="2"/>
      <c r="C207" s="77">
        <f t="shared" si="3"/>
        <v>201</v>
      </c>
      <c r="D207" s="4" t="s">
        <v>39</v>
      </c>
      <c r="E207" s="3">
        <v>12</v>
      </c>
      <c r="F207" s="2"/>
      <c r="J207" s="2"/>
      <c r="N207" s="2"/>
      <c r="R207" s="2"/>
      <c r="V207" s="2"/>
      <c r="Z207" s="2"/>
      <c r="AD207" s="2"/>
      <c r="AH207" s="2"/>
      <c r="AL207" s="2"/>
      <c r="AP207" s="2"/>
      <c r="AT207" s="2"/>
    </row>
    <row r="208" spans="2:46" x14ac:dyDescent="0.35">
      <c r="B208" s="2"/>
      <c r="C208" s="77">
        <f t="shared" si="3"/>
        <v>202</v>
      </c>
      <c r="D208" s="4" t="s">
        <v>38</v>
      </c>
      <c r="E208" s="3">
        <v>21</v>
      </c>
      <c r="F208" s="2"/>
      <c r="J208" s="2"/>
      <c r="N208" s="2"/>
      <c r="R208" s="2"/>
      <c r="V208" s="2"/>
      <c r="Z208" s="2"/>
      <c r="AD208" s="2"/>
      <c r="AH208" s="2"/>
      <c r="AL208" s="2"/>
      <c r="AP208" s="2"/>
      <c r="AT208" s="2"/>
    </row>
    <row r="209" spans="2:46" x14ac:dyDescent="0.35">
      <c r="B209" s="2"/>
      <c r="C209" s="77">
        <f t="shared" si="3"/>
        <v>203</v>
      </c>
      <c r="D209" s="4" t="s">
        <v>37</v>
      </c>
      <c r="E209" s="3">
        <v>29</v>
      </c>
      <c r="F209" s="2"/>
      <c r="J209" s="2"/>
      <c r="N209" s="2"/>
      <c r="R209" s="2"/>
      <c r="V209" s="2"/>
      <c r="Z209" s="2"/>
      <c r="AD209" s="2"/>
      <c r="AH209" s="2"/>
      <c r="AL209" s="2"/>
      <c r="AP209" s="2"/>
      <c r="AT209" s="2"/>
    </row>
    <row r="210" spans="2:46" x14ac:dyDescent="0.35">
      <c r="B210" s="2"/>
      <c r="C210" s="77">
        <f t="shared" si="3"/>
        <v>204</v>
      </c>
      <c r="D210" s="4" t="s">
        <v>36</v>
      </c>
      <c r="E210" s="3">
        <v>31</v>
      </c>
      <c r="F210" s="2"/>
      <c r="J210" s="2"/>
      <c r="N210" s="2"/>
      <c r="R210" s="2"/>
      <c r="V210" s="2"/>
      <c r="Z210" s="2"/>
      <c r="AD210" s="2"/>
      <c r="AH210" s="2"/>
      <c r="AL210" s="2"/>
      <c r="AP210" s="2"/>
      <c r="AT210" s="2"/>
    </row>
    <row r="211" spans="2:46" x14ac:dyDescent="0.35">
      <c r="B211" s="2"/>
      <c r="C211" s="77">
        <f t="shared" si="3"/>
        <v>205</v>
      </c>
      <c r="D211" s="4" t="s">
        <v>35</v>
      </c>
      <c r="E211" s="3">
        <v>20</v>
      </c>
      <c r="F211" s="2"/>
      <c r="J211" s="2"/>
      <c r="N211" s="2"/>
      <c r="R211" s="2"/>
      <c r="V211" s="2"/>
      <c r="Z211" s="2"/>
      <c r="AD211" s="2"/>
      <c r="AH211" s="2"/>
      <c r="AL211" s="2"/>
      <c r="AP211" s="2"/>
      <c r="AT211" s="2"/>
    </row>
    <row r="212" spans="2:46" x14ac:dyDescent="0.35">
      <c r="B212" s="2"/>
      <c r="C212" s="77">
        <f t="shared" si="3"/>
        <v>206</v>
      </c>
      <c r="D212" s="4" t="s">
        <v>34</v>
      </c>
      <c r="E212" s="3">
        <v>6</v>
      </c>
      <c r="F212" s="2"/>
      <c r="J212" s="2"/>
      <c r="N212" s="2"/>
      <c r="R212" s="2"/>
      <c r="V212" s="2"/>
      <c r="Z212" s="2"/>
      <c r="AD212" s="2"/>
      <c r="AH212" s="2"/>
      <c r="AL212" s="2"/>
      <c r="AP212" s="2"/>
      <c r="AT212" s="2"/>
    </row>
    <row r="213" spans="2:46" x14ac:dyDescent="0.35">
      <c r="B213" s="2"/>
      <c r="C213" s="77">
        <f t="shared" si="3"/>
        <v>207</v>
      </c>
      <c r="D213" s="4" t="s">
        <v>33</v>
      </c>
      <c r="E213" s="3">
        <v>17</v>
      </c>
      <c r="F213" s="2"/>
      <c r="J213" s="2"/>
      <c r="N213" s="2"/>
      <c r="R213" s="2"/>
      <c r="V213" s="2"/>
      <c r="Z213" s="2"/>
      <c r="AD213" s="2"/>
      <c r="AH213" s="2"/>
      <c r="AL213" s="2"/>
      <c r="AP213" s="2"/>
      <c r="AT213" s="2"/>
    </row>
    <row r="214" spans="2:46" x14ac:dyDescent="0.35">
      <c r="B214" s="2"/>
      <c r="C214" s="77">
        <f t="shared" si="3"/>
        <v>208</v>
      </c>
      <c r="D214" s="4" t="s">
        <v>32</v>
      </c>
      <c r="E214" s="3">
        <v>11</v>
      </c>
      <c r="F214" s="2"/>
      <c r="J214" s="2"/>
      <c r="N214" s="2"/>
      <c r="R214" s="2"/>
      <c r="V214" s="2"/>
      <c r="Z214" s="2"/>
      <c r="AD214" s="2"/>
      <c r="AH214" s="2"/>
      <c r="AL214" s="2"/>
      <c r="AP214" s="2"/>
      <c r="AT214" s="2"/>
    </row>
    <row r="215" spans="2:46" x14ac:dyDescent="0.35">
      <c r="B215" s="2"/>
      <c r="C215" s="77">
        <f t="shared" si="3"/>
        <v>209</v>
      </c>
      <c r="D215" s="4" t="s">
        <v>31</v>
      </c>
      <c r="E215" s="3">
        <v>13</v>
      </c>
      <c r="F215" s="2"/>
      <c r="J215" s="2"/>
      <c r="N215" s="2"/>
      <c r="R215" s="2"/>
      <c r="V215" s="2"/>
      <c r="Z215" s="2"/>
      <c r="AD215" s="2"/>
      <c r="AH215" s="2"/>
      <c r="AL215" s="2"/>
      <c r="AP215" s="2"/>
      <c r="AT215" s="2"/>
    </row>
    <row r="216" spans="2:46" x14ac:dyDescent="0.35">
      <c r="B216" s="2"/>
      <c r="C216" s="77">
        <f t="shared" si="3"/>
        <v>210</v>
      </c>
      <c r="D216" s="4" t="s">
        <v>30</v>
      </c>
      <c r="E216" s="3">
        <v>24</v>
      </c>
      <c r="F216" s="2"/>
      <c r="J216" s="2"/>
      <c r="N216" s="2"/>
      <c r="R216" s="2"/>
      <c r="V216" s="2"/>
      <c r="Z216" s="2"/>
      <c r="AD216" s="2"/>
      <c r="AH216" s="2"/>
      <c r="AL216" s="2"/>
      <c r="AP216" s="2"/>
      <c r="AT216" s="2"/>
    </row>
    <row r="217" spans="2:46" x14ac:dyDescent="0.35">
      <c r="B217" s="2"/>
      <c r="C217" s="77">
        <f t="shared" si="3"/>
        <v>211</v>
      </c>
      <c r="D217" s="4" t="s">
        <v>29</v>
      </c>
      <c r="E217" s="3">
        <v>17</v>
      </c>
      <c r="F217" s="2"/>
      <c r="J217" s="2"/>
      <c r="N217" s="2"/>
      <c r="R217" s="2"/>
      <c r="V217" s="2"/>
      <c r="Z217" s="2"/>
      <c r="AD217" s="2"/>
      <c r="AH217" s="2"/>
      <c r="AL217" s="2"/>
      <c r="AP217" s="2"/>
      <c r="AT217" s="2"/>
    </row>
    <row r="218" spans="2:46" x14ac:dyDescent="0.35">
      <c r="B218" s="2"/>
      <c r="C218" s="77">
        <f t="shared" si="3"/>
        <v>212</v>
      </c>
      <c r="D218" s="4" t="s">
        <v>28</v>
      </c>
      <c r="E218" s="3">
        <v>29</v>
      </c>
      <c r="F218" s="2"/>
      <c r="J218" s="2"/>
      <c r="N218" s="2"/>
      <c r="R218" s="2"/>
      <c r="V218" s="2"/>
      <c r="Z218" s="2"/>
      <c r="AD218" s="2"/>
      <c r="AH218" s="2"/>
      <c r="AL218" s="2"/>
      <c r="AP218" s="2"/>
      <c r="AT218" s="2"/>
    </row>
    <row r="219" spans="2:46" x14ac:dyDescent="0.35">
      <c r="B219" s="2"/>
      <c r="C219" s="77">
        <f t="shared" si="3"/>
        <v>213</v>
      </c>
      <c r="D219" s="4" t="s">
        <v>27</v>
      </c>
      <c r="E219" s="3">
        <v>14</v>
      </c>
      <c r="F219" s="2"/>
      <c r="J219" s="2"/>
      <c r="N219" s="2"/>
      <c r="R219" s="2"/>
      <c r="V219" s="2"/>
      <c r="Z219" s="2"/>
      <c r="AD219" s="2"/>
      <c r="AH219" s="2"/>
      <c r="AL219" s="2"/>
      <c r="AP219" s="2"/>
      <c r="AT219" s="2"/>
    </row>
    <row r="220" spans="2:46" x14ac:dyDescent="0.35">
      <c r="B220" s="2"/>
      <c r="C220" s="77">
        <f t="shared" si="3"/>
        <v>214</v>
      </c>
      <c r="D220" s="4" t="s">
        <v>26</v>
      </c>
      <c r="E220" s="3">
        <v>22</v>
      </c>
      <c r="F220" s="2"/>
      <c r="J220" s="2"/>
      <c r="N220" s="2"/>
      <c r="R220" s="2"/>
      <c r="V220" s="2"/>
      <c r="Z220" s="2"/>
      <c r="AD220" s="2"/>
      <c r="AH220" s="2"/>
      <c r="AL220" s="2"/>
      <c r="AP220" s="2"/>
      <c r="AT220" s="2"/>
    </row>
    <row r="221" spans="2:46" x14ac:dyDescent="0.35">
      <c r="B221" s="2"/>
      <c r="C221" s="77">
        <f t="shared" si="3"/>
        <v>215</v>
      </c>
      <c r="D221" s="4" t="s">
        <v>25</v>
      </c>
      <c r="E221" s="3">
        <v>28</v>
      </c>
      <c r="F221" s="2"/>
      <c r="J221" s="2"/>
      <c r="N221" s="2"/>
      <c r="R221" s="2"/>
      <c r="V221" s="2"/>
      <c r="Z221" s="2"/>
      <c r="AD221" s="2"/>
      <c r="AH221" s="2"/>
      <c r="AL221" s="2"/>
      <c r="AP221" s="2"/>
      <c r="AT221" s="2"/>
    </row>
    <row r="222" spans="2:46" x14ac:dyDescent="0.35">
      <c r="B222" s="2"/>
      <c r="C222" s="77">
        <f t="shared" si="3"/>
        <v>216</v>
      </c>
      <c r="D222" s="4" t="s">
        <v>24</v>
      </c>
      <c r="E222" s="3">
        <v>6</v>
      </c>
      <c r="F222" s="2"/>
      <c r="J222" s="2"/>
      <c r="N222" s="2"/>
      <c r="R222" s="2"/>
      <c r="V222" s="2"/>
      <c r="Z222" s="2"/>
      <c r="AD222" s="2"/>
      <c r="AH222" s="2"/>
      <c r="AL222" s="2"/>
      <c r="AP222" s="2"/>
      <c r="AT222" s="2"/>
    </row>
    <row r="223" spans="2:46" x14ac:dyDescent="0.35">
      <c r="B223" s="2"/>
      <c r="C223" s="77">
        <f t="shared" si="3"/>
        <v>217</v>
      </c>
      <c r="D223" s="4" t="s">
        <v>23</v>
      </c>
      <c r="E223" s="3">
        <v>13</v>
      </c>
      <c r="F223" s="2"/>
      <c r="J223" s="2"/>
      <c r="N223" s="2"/>
      <c r="R223" s="2"/>
      <c r="V223" s="2"/>
      <c r="Z223" s="2"/>
      <c r="AD223" s="2"/>
      <c r="AH223" s="2"/>
      <c r="AL223" s="2"/>
      <c r="AP223" s="2"/>
      <c r="AT223" s="2"/>
    </row>
    <row r="224" spans="2:46" x14ac:dyDescent="0.35">
      <c r="B224" s="2"/>
      <c r="C224" s="77">
        <f t="shared" si="3"/>
        <v>218</v>
      </c>
      <c r="D224" s="4" t="s">
        <v>22</v>
      </c>
      <c r="E224" s="3">
        <v>10</v>
      </c>
      <c r="F224" s="2"/>
      <c r="J224" s="2"/>
      <c r="N224" s="2"/>
      <c r="R224" s="2"/>
      <c r="V224" s="2"/>
      <c r="Z224" s="2"/>
      <c r="AD224" s="2"/>
      <c r="AH224" s="2"/>
      <c r="AL224" s="2"/>
      <c r="AP224" s="2"/>
      <c r="AT224" s="2"/>
    </row>
    <row r="225" spans="2:46" x14ac:dyDescent="0.35">
      <c r="B225" s="2"/>
      <c r="C225" s="77">
        <f t="shared" si="3"/>
        <v>219</v>
      </c>
      <c r="D225" s="4" t="s">
        <v>21</v>
      </c>
      <c r="E225" s="3">
        <v>21</v>
      </c>
      <c r="F225" s="2"/>
      <c r="J225" s="2"/>
      <c r="N225" s="2"/>
      <c r="R225" s="2"/>
      <c r="V225" s="2"/>
      <c r="Z225" s="2"/>
      <c r="AD225" s="2"/>
      <c r="AH225" s="2"/>
      <c r="AL225" s="2"/>
      <c r="AP225" s="2"/>
      <c r="AT225" s="2"/>
    </row>
    <row r="226" spans="2:46" x14ac:dyDescent="0.35">
      <c r="B226" s="2"/>
      <c r="C226" s="77">
        <f t="shared" si="3"/>
        <v>220</v>
      </c>
      <c r="D226" s="4" t="s">
        <v>20</v>
      </c>
      <c r="E226" s="3">
        <v>1</v>
      </c>
      <c r="F226" s="2"/>
      <c r="J226" s="2"/>
      <c r="N226" s="2"/>
      <c r="R226" s="2"/>
      <c r="V226" s="2"/>
      <c r="Z226" s="2"/>
      <c r="AD226" s="2"/>
      <c r="AH226" s="2"/>
      <c r="AL226" s="2"/>
      <c r="AP226" s="2"/>
      <c r="AT226" s="2"/>
    </row>
    <row r="227" spans="2:46" x14ac:dyDescent="0.35">
      <c r="B227" s="2"/>
      <c r="C227" s="77">
        <f t="shared" si="3"/>
        <v>221</v>
      </c>
      <c r="D227" s="4" t="s">
        <v>19</v>
      </c>
      <c r="E227" s="3">
        <v>14</v>
      </c>
      <c r="F227" s="2"/>
      <c r="J227" s="2"/>
      <c r="N227" s="2"/>
      <c r="R227" s="2"/>
      <c r="V227" s="2"/>
      <c r="Z227" s="2"/>
      <c r="AD227" s="2"/>
      <c r="AH227" s="2"/>
      <c r="AL227" s="2"/>
      <c r="AP227" s="2"/>
      <c r="AT227" s="2"/>
    </row>
    <row r="228" spans="2:46" x14ac:dyDescent="0.35">
      <c r="B228" s="2"/>
      <c r="C228" s="77">
        <f t="shared" si="3"/>
        <v>222</v>
      </c>
      <c r="D228" s="4" t="s">
        <v>18</v>
      </c>
      <c r="E228" s="3">
        <v>1</v>
      </c>
      <c r="F228" s="2"/>
      <c r="J228" s="2"/>
      <c r="N228" s="2"/>
      <c r="R228" s="2"/>
      <c r="V228" s="2"/>
      <c r="Z228" s="2"/>
      <c r="AD228" s="2"/>
      <c r="AH228" s="2"/>
      <c r="AL228" s="2"/>
      <c r="AP228" s="2"/>
      <c r="AT228" s="2"/>
    </row>
    <row r="229" spans="2:46" x14ac:dyDescent="0.35">
      <c r="B229" s="2"/>
      <c r="C229" s="77">
        <f t="shared" si="3"/>
        <v>223</v>
      </c>
      <c r="D229" s="4" t="s">
        <v>17</v>
      </c>
      <c r="E229" s="3">
        <v>13</v>
      </c>
      <c r="F229" s="2"/>
      <c r="J229" s="2"/>
      <c r="N229" s="2"/>
      <c r="R229" s="2"/>
      <c r="V229" s="2"/>
      <c r="Z229" s="2"/>
      <c r="AD229" s="2"/>
      <c r="AH229" s="2"/>
      <c r="AL229" s="2"/>
      <c r="AP229" s="2"/>
      <c r="AT229" s="2"/>
    </row>
    <row r="230" spans="2:46" x14ac:dyDescent="0.35">
      <c r="B230" s="2"/>
      <c r="C230" s="77">
        <f t="shared" si="3"/>
        <v>224</v>
      </c>
      <c r="D230" s="4" t="s">
        <v>16</v>
      </c>
      <c r="E230" s="3">
        <v>10</v>
      </c>
      <c r="F230" s="2"/>
      <c r="J230" s="2"/>
      <c r="N230" s="2"/>
      <c r="R230" s="2"/>
      <c r="V230" s="2"/>
      <c r="Z230" s="2"/>
      <c r="AD230" s="2"/>
      <c r="AH230" s="2"/>
      <c r="AL230" s="2"/>
      <c r="AP230" s="2"/>
      <c r="AT230" s="2"/>
    </row>
    <row r="231" spans="2:46" x14ac:dyDescent="0.35">
      <c r="B231" s="2"/>
      <c r="C231" s="77">
        <f t="shared" si="3"/>
        <v>225</v>
      </c>
      <c r="D231" s="4" t="s">
        <v>15</v>
      </c>
      <c r="E231" s="3">
        <v>10</v>
      </c>
      <c r="F231" s="2"/>
      <c r="J231" s="2"/>
      <c r="N231" s="2"/>
      <c r="R231" s="2"/>
      <c r="V231" s="2"/>
      <c r="Z231" s="2"/>
      <c r="AD231" s="2"/>
      <c r="AH231" s="2"/>
      <c r="AL231" s="2"/>
      <c r="AP231" s="2"/>
      <c r="AT231" s="2"/>
    </row>
    <row r="232" spans="2:46" x14ac:dyDescent="0.35">
      <c r="B232" s="2"/>
      <c r="C232" s="77">
        <f t="shared" si="3"/>
        <v>226</v>
      </c>
      <c r="D232" s="4" t="s">
        <v>14</v>
      </c>
      <c r="E232" s="3">
        <v>11</v>
      </c>
      <c r="F232" s="2"/>
      <c r="J232" s="2"/>
      <c r="N232" s="2"/>
      <c r="R232" s="2"/>
      <c r="V232" s="2"/>
      <c r="Z232" s="2"/>
      <c r="AD232" s="2"/>
      <c r="AH232" s="2"/>
      <c r="AL232" s="2"/>
      <c r="AP232" s="2"/>
      <c r="AT232" s="2"/>
    </row>
    <row r="233" spans="2:46" x14ac:dyDescent="0.35">
      <c r="B233" s="2"/>
      <c r="C233" s="77">
        <f t="shared" si="3"/>
        <v>227</v>
      </c>
      <c r="D233" s="4" t="s">
        <v>13</v>
      </c>
      <c r="E233" s="3">
        <v>12</v>
      </c>
      <c r="F233" s="2"/>
      <c r="J233" s="2"/>
      <c r="N233" s="2"/>
      <c r="R233" s="2"/>
      <c r="V233" s="2"/>
      <c r="Z233" s="2"/>
      <c r="AD233" s="2"/>
      <c r="AH233" s="2"/>
      <c r="AL233" s="2"/>
      <c r="AP233" s="2"/>
      <c r="AT233" s="2"/>
    </row>
    <row r="234" spans="2:46" x14ac:dyDescent="0.35">
      <c r="B234" s="2"/>
      <c r="C234" s="77">
        <f t="shared" si="3"/>
        <v>228</v>
      </c>
      <c r="D234" s="4" t="s">
        <v>12</v>
      </c>
      <c r="E234" s="3">
        <v>8</v>
      </c>
      <c r="F234" s="2"/>
      <c r="J234" s="2"/>
      <c r="N234" s="2"/>
      <c r="R234" s="2"/>
      <c r="V234" s="2"/>
      <c r="Z234" s="2"/>
      <c r="AD234" s="2"/>
      <c r="AH234" s="2"/>
      <c r="AL234" s="2"/>
      <c r="AP234" s="2"/>
      <c r="AT234" s="2"/>
    </row>
    <row r="235" spans="2:46" x14ac:dyDescent="0.35">
      <c r="B235" s="2"/>
      <c r="C235" s="77">
        <f t="shared" si="3"/>
        <v>229</v>
      </c>
      <c r="D235" s="4" t="s">
        <v>11</v>
      </c>
      <c r="E235" s="3">
        <v>11</v>
      </c>
      <c r="F235" s="2"/>
      <c r="J235" s="2"/>
      <c r="N235" s="2"/>
      <c r="R235" s="2"/>
      <c r="V235" s="2"/>
      <c r="Z235" s="2"/>
      <c r="AD235" s="2"/>
      <c r="AH235" s="2"/>
      <c r="AL235" s="2"/>
      <c r="AP235" s="2"/>
      <c r="AT235" s="2"/>
    </row>
    <row r="236" spans="2:46" x14ac:dyDescent="0.35">
      <c r="B236" s="2"/>
      <c r="C236" s="77">
        <f t="shared" si="3"/>
        <v>230</v>
      </c>
      <c r="D236" s="4" t="s">
        <v>10</v>
      </c>
      <c r="E236" s="3">
        <v>4</v>
      </c>
      <c r="F236" s="2"/>
      <c r="J236" s="2"/>
      <c r="N236" s="2"/>
      <c r="R236" s="2"/>
      <c r="V236" s="2"/>
      <c r="Z236" s="2"/>
      <c r="AD236" s="2"/>
      <c r="AH236" s="2"/>
      <c r="AL236" s="2"/>
      <c r="AP236" s="2"/>
      <c r="AT236" s="2"/>
    </row>
    <row r="237" spans="2:46" x14ac:dyDescent="0.35">
      <c r="B237" s="2"/>
      <c r="C237" s="77">
        <f t="shared" si="3"/>
        <v>231</v>
      </c>
      <c r="D237" s="4" t="s">
        <v>9</v>
      </c>
      <c r="E237" s="3">
        <v>26</v>
      </c>
      <c r="F237" s="2"/>
      <c r="J237" s="2"/>
      <c r="N237" s="2"/>
      <c r="R237" s="2"/>
      <c r="V237" s="2"/>
      <c r="Z237" s="2"/>
      <c r="AD237" s="2"/>
      <c r="AH237" s="2"/>
      <c r="AL237" s="2"/>
      <c r="AP237" s="2"/>
      <c r="AT237" s="2"/>
    </row>
    <row r="238" spans="2:46" x14ac:dyDescent="0.35">
      <c r="B238" s="2"/>
      <c r="C238" s="77">
        <f t="shared" si="3"/>
        <v>232</v>
      </c>
      <c r="D238" s="4" t="s">
        <v>8</v>
      </c>
      <c r="E238" s="3">
        <v>3</v>
      </c>
      <c r="F238" s="2"/>
      <c r="J238" s="2"/>
      <c r="N238" s="2"/>
      <c r="R238" s="2"/>
      <c r="V238" s="2"/>
      <c r="Z238" s="2"/>
      <c r="AD238" s="2"/>
      <c r="AH238" s="2"/>
      <c r="AL238" s="2"/>
      <c r="AP238" s="2"/>
      <c r="AT238" s="2"/>
    </row>
    <row r="239" spans="2:46" x14ac:dyDescent="0.35">
      <c r="B239" s="2"/>
      <c r="C239" s="77">
        <f t="shared" si="3"/>
        <v>233</v>
      </c>
      <c r="D239" s="4" t="s">
        <v>7</v>
      </c>
      <c r="E239" s="3">
        <v>15</v>
      </c>
      <c r="F239" s="2"/>
      <c r="J239" s="2"/>
      <c r="N239" s="2"/>
      <c r="R239" s="2"/>
      <c r="V239" s="2"/>
      <c r="Z239" s="2"/>
      <c r="AD239" s="2"/>
      <c r="AH239" s="2"/>
      <c r="AL239" s="2"/>
      <c r="AP239" s="2"/>
      <c r="AT239" s="2"/>
    </row>
    <row r="240" spans="2:46" x14ac:dyDescent="0.35">
      <c r="B240" s="2"/>
      <c r="C240" s="77">
        <f t="shared" si="3"/>
        <v>234</v>
      </c>
      <c r="D240" s="4" t="s">
        <v>6</v>
      </c>
      <c r="E240" s="3">
        <v>-12</v>
      </c>
      <c r="F240" s="2"/>
      <c r="J240" s="2"/>
      <c r="N240" s="2"/>
      <c r="R240" s="2"/>
      <c r="V240" s="2"/>
      <c r="Z240" s="2"/>
      <c r="AD240" s="2"/>
      <c r="AH240" s="2"/>
      <c r="AL240" s="2"/>
      <c r="AP240" s="2"/>
      <c r="AT240" s="2"/>
    </row>
    <row r="241" spans="2:46" x14ac:dyDescent="0.35">
      <c r="B241" s="2"/>
      <c r="C241" s="77">
        <f t="shared" si="3"/>
        <v>235</v>
      </c>
      <c r="D241" s="4" t="s">
        <v>5</v>
      </c>
      <c r="E241" s="3">
        <v>11</v>
      </c>
      <c r="F241" s="2"/>
      <c r="J241" s="2"/>
      <c r="N241" s="2"/>
      <c r="R241" s="2"/>
      <c r="V241" s="2"/>
      <c r="Z241" s="2"/>
      <c r="AD241" s="2"/>
      <c r="AH241" s="2"/>
      <c r="AL241" s="2"/>
      <c r="AP241" s="2"/>
      <c r="AT241" s="2"/>
    </row>
    <row r="242" spans="2:46" x14ac:dyDescent="0.35">
      <c r="J242" s="2"/>
      <c r="N242" s="2"/>
      <c r="R242" s="2"/>
      <c r="V242" s="2"/>
      <c r="Z242" s="2"/>
      <c r="AD242" s="2"/>
      <c r="AH242" s="2"/>
    </row>
  </sheetData>
  <sheetProtection selectLockedCells="1" selectUnlockedCells="1"/>
  <customSheetViews>
    <customSheetView guid="{7414FA91-6AD7-4AD8-8473-30FF3A659FE8}">
      <selection activeCell="B240" sqref="B240"/>
      <pageMargins left="0.7" right="0.7" top="0.75" bottom="0.75" header="0.3" footer="0.3"/>
    </customSheetView>
    <customSheetView guid="{F38B044F-AF2C-48E9-9A5C-8510A5F3427F}">
      <selection activeCell="C210" sqref="C210"/>
      <pageMargins left="0.7" right="0.7" top="0.75" bottom="0.75" header="0.3" footer="0.3"/>
    </customSheetView>
  </customSheetViews>
  <mergeCells count="2">
    <mergeCell ref="D4:E4"/>
    <mergeCell ref="P4:Q4"/>
  </mergeCells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Heating Sizing</vt:lpstr>
      <vt:lpstr>LookUps</vt:lpstr>
      <vt:lpstr>Below_Grade_Walls</vt:lpstr>
      <vt:lpstr>City_List</vt:lpstr>
    </vt:vector>
  </TitlesOfParts>
  <Company>WSU Extension Energy Program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MARBRO</dc:creator>
  <cp:lastModifiedBy>Luke Howard</cp:lastModifiedBy>
  <cp:lastPrinted>2016-12-15T18:59:15Z</cp:lastPrinted>
  <dcterms:created xsi:type="dcterms:W3CDTF">2013-05-06T20:02:57Z</dcterms:created>
  <dcterms:modified xsi:type="dcterms:W3CDTF">2016-12-15T19:11:12Z</dcterms:modified>
</cp:coreProperties>
</file>